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zfs04\homes$\agabler01\Documents\CMIAXIOMA\228b95619ab848b4ac265f441db1d22d\"/>
    </mc:Choice>
  </mc:AlternateContent>
  <bookViews>
    <workbookView xWindow="120" yWindow="60" windowWidth="12120" windowHeight="8835"/>
  </bookViews>
  <sheets>
    <sheet name="Gebührenrechner" sheetId="6" r:id="rId1"/>
  </sheets>
  <calcPr calcId="162913"/>
</workbook>
</file>

<file path=xl/calcChain.xml><?xml version="1.0" encoding="utf-8"?>
<calcChain xmlns="http://schemas.openxmlformats.org/spreadsheetml/2006/main">
  <c r="H19" i="6" l="1"/>
  <c r="C68" i="6" l="1"/>
  <c r="C22" i="6"/>
  <c r="H34" i="6"/>
  <c r="H33" i="6"/>
  <c r="H28" i="6"/>
  <c r="H32" i="6"/>
  <c r="H27" i="6"/>
  <c r="H23" i="6"/>
  <c r="C19" i="6" l="1"/>
  <c r="J19" i="6" s="1"/>
  <c r="K83" i="6"/>
  <c r="M88" i="6" s="1"/>
  <c r="K19" i="6" l="1"/>
  <c r="J5" i="6" s="1"/>
  <c r="J22" i="6"/>
  <c r="M83" i="6"/>
  <c r="J68" i="6"/>
  <c r="C26" i="6"/>
  <c r="E83" i="6"/>
  <c r="K81" i="6"/>
  <c r="E81" i="6"/>
  <c r="K80" i="6"/>
  <c r="E80" i="6"/>
  <c r="K79" i="6"/>
  <c r="E79" i="6"/>
  <c r="K78" i="6"/>
  <c r="E78" i="6"/>
  <c r="K77" i="6"/>
  <c r="E77" i="6"/>
  <c r="K76" i="6"/>
  <c r="E76" i="6"/>
  <c r="K75" i="6"/>
  <c r="E75" i="6"/>
  <c r="K74" i="6"/>
  <c r="E74" i="6"/>
  <c r="K73" i="6"/>
  <c r="E73" i="6"/>
  <c r="K72" i="6"/>
  <c r="E72" i="6"/>
  <c r="K71" i="6"/>
  <c r="E71" i="6"/>
  <c r="C31" i="6"/>
  <c r="H35" i="6" l="1"/>
  <c r="H31" i="6" s="1"/>
  <c r="C35" i="6"/>
  <c r="J31" i="6"/>
  <c r="J26" i="6"/>
  <c r="J45" i="6"/>
  <c r="M63" i="6"/>
  <c r="H68" i="6"/>
  <c r="C29" i="6"/>
  <c r="H29" i="6" s="1"/>
  <c r="H26" i="6" s="1"/>
  <c r="K26" i="6" s="1"/>
  <c r="J9" i="6" s="1"/>
  <c r="C24" i="6"/>
  <c r="K31" i="6" l="1"/>
  <c r="J11" i="6" s="1"/>
  <c r="H24" i="6"/>
  <c r="H22" i="6" s="1"/>
  <c r="K22" i="6" l="1"/>
  <c r="J7" i="6" s="1"/>
</calcChain>
</file>

<file path=xl/comments1.xml><?xml version="1.0" encoding="utf-8"?>
<comments xmlns="http://schemas.openxmlformats.org/spreadsheetml/2006/main">
  <authors>
    <author>Gabler Andreas</author>
  </authors>
  <commentList>
    <comment ref="H19" authorId="0" shapeId="0">
      <text>
        <r>
          <rPr>
            <b/>
            <sz val="9"/>
            <color indexed="81"/>
            <rFont val="Segoe UI"/>
            <family val="2"/>
          </rPr>
          <t xml:space="preserve">Staffeltarife
</t>
        </r>
        <r>
          <rPr>
            <sz val="9"/>
            <color indexed="81"/>
            <rFont val="Segoe UI"/>
            <family val="2"/>
          </rPr>
          <t xml:space="preserve">
Grund- und Verbrauchsgebühr (inkl. MWST):
Grundgebühr bei allen Bezügern ein Wasserzähler CHF 120.00
Verbrauchsgebühr: 
(Als Berechnungsgrundlage gilt der abgelesene Wasserverbrauch)
Wasserbezug bis 50 m³ (Pflichtbezug) CHF 2.40
(Wasserzähler CHF 120.00 + 50m³ x CHF 2.40)
Wasserbezug über 50 bis 500 m³ Verbrauchsgebühr für jeden m³ CHF 2.40
 (Wasserzähler CHF 120.00 + … m³ x CHF 2.40)
Wasserbezug über 500 bis 1‘000 m³ Verbrauchsgebühr für jeden m³ CHF 2.35
 (Wasserzähler CHF 120.00 + … m³ x CHF 2.35)
Wasserbezug über 1‘000 bis 5‘000 m³ Verbrauchsgebühr für jeden m³ CHF 2.30
 (Wasserzähler CHF 120.00 + … m³ x CHF 2.30)
Wasserbezug über 5‘000 m³ Verbrauchsgebühr für jeden m³ CHF 2.25
</t>
        </r>
      </text>
    </comment>
    <comment ref="C24" authorId="0" shapeId="0">
      <text>
        <r>
          <rPr>
            <b/>
            <sz val="9"/>
            <color indexed="81"/>
            <rFont val="Segoe UI"/>
            <family val="2"/>
          </rPr>
          <t>Abzüglich der Sockelmenge von 50 m³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29" authorId="0" shapeId="0">
      <text>
        <r>
          <rPr>
            <b/>
            <sz val="9"/>
            <color indexed="81"/>
            <rFont val="Segoe UI"/>
            <family val="2"/>
          </rPr>
          <t xml:space="preserve">Verbleibende Menge nach Abzug der Staffelmengen inkl. Sockelmenge </t>
        </r>
      </text>
    </comment>
    <comment ref="C35" authorId="0" shapeId="0">
      <text>
        <r>
          <rPr>
            <b/>
            <sz val="9"/>
            <color indexed="81"/>
            <rFont val="Segoe UI"/>
            <family val="2"/>
          </rPr>
          <t xml:space="preserve">Verbleibende Menge nach Abzug der Staffelmengen inkl. Sockelmenge </t>
        </r>
      </text>
    </comment>
  </commentList>
</comments>
</file>

<file path=xl/sharedStrings.xml><?xml version="1.0" encoding="utf-8"?>
<sst xmlns="http://schemas.openxmlformats.org/spreadsheetml/2006/main" count="128" uniqueCount="87">
  <si>
    <t>Liegenschaft</t>
  </si>
  <si>
    <t>Wasser</t>
  </si>
  <si>
    <t>Zone</t>
  </si>
  <si>
    <t>Grundgebühr</t>
  </si>
  <si>
    <t>Abwasser</t>
  </si>
  <si>
    <t>Gebühr alt</t>
  </si>
  <si>
    <t>inkl. Zählermiete</t>
  </si>
  <si>
    <t>Fr.</t>
  </si>
  <si>
    <t>Grundfläche</t>
  </si>
  <si>
    <t>Parzellenfläche</t>
  </si>
  <si>
    <t>total</t>
  </si>
  <si>
    <t>W2/25</t>
  </si>
  <si>
    <t>Gebühr neu</t>
  </si>
  <si>
    <t>CHF/Jahr</t>
  </si>
  <si>
    <r>
      <t>m</t>
    </r>
    <r>
      <rPr>
        <sz val="10"/>
        <rFont val="Arial"/>
        <family val="2"/>
      </rPr>
      <t>³</t>
    </r>
  </si>
  <si>
    <r>
      <t>m</t>
    </r>
    <r>
      <rPr>
        <sz val="10"/>
        <rFont val="Arial"/>
        <family val="2"/>
      </rPr>
      <t>²</t>
    </r>
  </si>
  <si>
    <t>m²</t>
  </si>
  <si>
    <r>
      <t>CHF/m</t>
    </r>
    <r>
      <rPr>
        <sz val="10"/>
        <rFont val="Arial"/>
        <family val="2"/>
      </rPr>
      <t>³</t>
    </r>
  </si>
  <si>
    <t>W2/30</t>
  </si>
  <si>
    <t>W2/40</t>
  </si>
  <si>
    <t>W2/45</t>
  </si>
  <si>
    <t>W3/55</t>
  </si>
  <si>
    <t>WG3/55</t>
  </si>
  <si>
    <t>KD</t>
  </si>
  <si>
    <t>KU</t>
  </si>
  <si>
    <t>KB</t>
  </si>
  <si>
    <t>KH</t>
  </si>
  <si>
    <t>OeB</t>
  </si>
  <si>
    <t>Strassen</t>
  </si>
  <si>
    <t>Gewicht.</t>
  </si>
  <si>
    <t>Faktor</t>
  </si>
  <si>
    <t>Grundstück je nach Bauzonenzugehörigkeit</t>
  </si>
  <si>
    <t>bis 50 m³</t>
  </si>
  <si>
    <t>51 bis 500 ³</t>
  </si>
  <si>
    <t>501 bis 1'000 m³</t>
  </si>
  <si>
    <t>1'000 bis 5'000 m³</t>
  </si>
  <si>
    <t>Kernzone Dorf</t>
  </si>
  <si>
    <t>Kernzone Hofwies</t>
  </si>
  <si>
    <t>Kernzone Bodenfeld</t>
  </si>
  <si>
    <t>Kernzone Unterdorf</t>
  </si>
  <si>
    <t>Öffentliche Bauten</t>
  </si>
  <si>
    <t>Zusammengebaute Häuser oder Häusergruppen können verschiedenen aneinandergrenzenden Bauzonen zugehören.</t>
  </si>
  <si>
    <t>Sockelbeitrag für alle Benutzer</t>
  </si>
  <si>
    <t>Mengenpreis ab 1.7.2020</t>
  </si>
  <si>
    <t>Grundgebühr ab 1.7. 2020</t>
  </si>
  <si>
    <t>Trinkwasser</t>
  </si>
  <si>
    <t>Bau-</t>
  </si>
  <si>
    <t>Trinkwasserbezug 0 bis 50 m³</t>
  </si>
  <si>
    <t>Trinkwasserbezug über 50 bis 500 m³</t>
  </si>
  <si>
    <t>Trinkwasserbezug über 500 bis 1'000 m³</t>
  </si>
  <si>
    <t>Trinkwasserbezug über 1'000 bis 5'000 m³</t>
  </si>
  <si>
    <t>Staffeltarife</t>
  </si>
  <si>
    <t xml:space="preserve"> </t>
  </si>
  <si>
    <t>Landwirtschaftszone</t>
  </si>
  <si>
    <t>Wohnzone</t>
  </si>
  <si>
    <t>spezielle Anfrage; Auskunft via Bereich Tiefbau</t>
  </si>
  <si>
    <t>Gebührenrechner für Trinkwasserbezug</t>
  </si>
  <si>
    <r>
      <t>Die jährlichen Gebühren errechnen sich nach dem Bezug der Wassermenge in m</t>
    </r>
    <r>
      <rPr>
        <sz val="11"/>
        <rFont val="Calibri"/>
        <family val="2"/>
      </rPr>
      <t>³</t>
    </r>
    <r>
      <rPr>
        <sz val="11"/>
        <rFont val="Arial"/>
        <family val="2"/>
      </rPr>
      <t xml:space="preserve"> x den Preis pro bezogenere Wassermenge in m</t>
    </r>
    <r>
      <rPr>
        <sz val="11"/>
        <rFont val="Calibri"/>
        <family val="2"/>
      </rPr>
      <t>³.</t>
    </r>
    <r>
      <rPr>
        <sz val="11"/>
        <rFont val="Arial"/>
        <family val="2"/>
      </rPr>
      <t xml:space="preserve"> Die Bemessung erfolgt mit der Anwendung eines Staffeltarifs. Je nach Bezugsmenge wird ein entsprechender Staffeltarif verrechnet.</t>
    </r>
  </si>
  <si>
    <t xml:space="preserve"> 0 bis 50 m³</t>
  </si>
  <si>
    <t>Ihre Bezugsmenge beträgt zwischen</t>
  </si>
  <si>
    <t>Bitte geben Sie Ihre Bezugsmenge hier ein:</t>
  </si>
  <si>
    <t>Ihre Gebühr:</t>
  </si>
  <si>
    <t xml:space="preserve"> über 50 bis 500 m³</t>
  </si>
  <si>
    <t xml:space="preserve"> über 500 bis 1000 m³</t>
  </si>
  <si>
    <t xml:space="preserve"> über 1000 bis 5000 m³</t>
  </si>
  <si>
    <r>
      <t>Wasser in m</t>
    </r>
    <r>
      <rPr>
        <sz val="10"/>
        <rFont val="Calibri"/>
        <family val="2"/>
      </rPr>
      <t>³</t>
    </r>
  </si>
  <si>
    <t>Detailberechnung</t>
  </si>
  <si>
    <t>Minimalsockelbeitrag für alle Benutzer (Pauschalmindestgebühr)</t>
  </si>
  <si>
    <t>Gebühr</t>
  </si>
  <si>
    <t>Totalgebühr                                      (Mengenpreis und Grundgebühr)</t>
  </si>
  <si>
    <t>Gebührenrechner für Abwasser</t>
  </si>
  <si>
    <r>
      <t>Ihre Wasserbezugsmenge (=Verbrauchsmenge) beträgt im m</t>
    </r>
    <r>
      <rPr>
        <sz val="10"/>
        <rFont val="Calibri"/>
        <family val="2"/>
      </rPr>
      <t>³</t>
    </r>
  </si>
  <si>
    <t>Bitte wählen Sie die Bauzone aus:</t>
  </si>
  <si>
    <t>Die Bauzone Ihrer Liegenschaft</t>
  </si>
  <si>
    <r>
      <t>Mengenpreis: die jährliche Gebühr errechnet sich nach dem Bezug der Wassermenge in m</t>
    </r>
    <r>
      <rPr>
        <sz val="11"/>
        <rFont val="Calibri"/>
        <family val="2"/>
      </rPr>
      <t>³</t>
    </r>
    <r>
      <rPr>
        <sz val="11"/>
        <rFont val="Arial"/>
        <family val="2"/>
      </rPr>
      <t xml:space="preserve"> als Verbrauchsmenge. Grundgebühr: die jährliche Grundgebühr errechnet sich nach der Fläche des Grundstückes x den Faktor der entsprechenden Bauzone.</t>
    </r>
  </si>
  <si>
    <t>Mengenpreis</t>
  </si>
  <si>
    <r>
      <t>Ihre Grundstücksfächein im m</t>
    </r>
    <r>
      <rPr>
        <sz val="10"/>
        <rFont val="Calibri"/>
        <family val="2"/>
      </rPr>
      <t>²</t>
    </r>
  </si>
  <si>
    <t>Bitte geben Sie die Grösse des Grundstücks ein:</t>
  </si>
  <si>
    <t>Strassen und Wege</t>
  </si>
  <si>
    <t>(bitte Kästchen mit Auswahl anklicken und auswählen)</t>
  </si>
  <si>
    <t xml:space="preserve">Totalgebühr                                     </t>
  </si>
  <si>
    <t>Ihre Gebühr für Strassen und Wege:</t>
  </si>
  <si>
    <t>Mengenpreis bis 31.12.2021</t>
  </si>
  <si>
    <t>Mengenpreis ab 1.1.2022</t>
  </si>
  <si>
    <t>Grundgebühr ab 1.1.2022</t>
  </si>
  <si>
    <t>www.gisknonaueramt.ch</t>
  </si>
  <si>
    <t>finde unter: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</si>
</sst>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_ * #,##0.0_ ;_ * \-#,##0.0_ ;_ * &quot;-&quot;??_ ;_ @_ "/>
    <numFmt numFmtId="165" formatCode="_ * #,##0_ ;_ * \-#,##0_ ;_ * &quot;-&quot;??_ ;_ @_ "/>
    <numFmt numFmtId="166" formatCode="_ * #,##0.00_ ;_ * \-#,##0.00_ ;_ * &quot;-&quot;?_ ;_ @_ "/>
  </numFmts>
  <fonts count="2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Calibri"/>
      <family val="2"/>
    </font>
    <font>
      <sz val="11"/>
      <color theme="0"/>
      <name val="Arial"/>
      <family val="2"/>
    </font>
    <font>
      <b/>
      <sz val="16"/>
      <color theme="0"/>
      <name val="Arial"/>
      <family val="2"/>
    </font>
    <font>
      <sz val="10"/>
      <name val="Calibri"/>
      <family val="2"/>
    </font>
    <font>
      <sz val="26"/>
      <color theme="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u/>
      <sz val="10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229">
    <xf numFmtId="0" fontId="0" fillId="0" borderId="0" xfId="0"/>
    <xf numFmtId="0" fontId="0" fillId="0" borderId="0" xfId="0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6" xfId="0" applyBorder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165" fontId="3" fillId="0" borderId="2" xfId="1" applyNumberFormat="1" applyFont="1" applyBorder="1" applyAlignment="1">
      <alignment horizontal="center"/>
    </xf>
    <xf numFmtId="0" fontId="3" fillId="0" borderId="4" xfId="0" applyFont="1" applyFill="1" applyBorder="1"/>
    <xf numFmtId="0" fontId="3" fillId="0" borderId="0" xfId="0" applyFont="1" applyFill="1" applyBorder="1" applyAlignment="1">
      <alignment horizontal="center"/>
    </xf>
    <xf numFmtId="165" fontId="3" fillId="0" borderId="2" xfId="1" applyNumberFormat="1" applyFont="1" applyFill="1" applyBorder="1" applyAlignment="1" applyProtection="1">
      <alignment horizontal="center"/>
      <protection locked="0"/>
    </xf>
    <xf numFmtId="165" fontId="3" fillId="0" borderId="2" xfId="1" applyNumberFormat="1" applyFont="1" applyBorder="1" applyAlignment="1" applyProtection="1">
      <alignment horizontal="center"/>
      <protection locked="0"/>
    </xf>
    <xf numFmtId="165" fontId="3" fillId="0" borderId="0" xfId="1" applyNumberFormat="1" applyFont="1" applyBorder="1" applyAlignment="1" applyProtection="1">
      <alignment horizontal="center"/>
      <protection locked="0"/>
    </xf>
    <xf numFmtId="43" fontId="3" fillId="0" borderId="16" xfId="1" applyNumberFormat="1" applyFont="1" applyBorder="1" applyProtection="1">
      <protection locked="0"/>
    </xf>
    <xf numFmtId="43" fontId="3" fillId="0" borderId="13" xfId="1" applyNumberFormat="1" applyFont="1" applyBorder="1" applyProtection="1">
      <protection locked="0"/>
    </xf>
    <xf numFmtId="43" fontId="3" fillId="0" borderId="0" xfId="1" applyNumberFormat="1" applyFont="1" applyFill="1" applyBorder="1" applyProtection="1">
      <protection locked="0"/>
    </xf>
    <xf numFmtId="0" fontId="0" fillId="0" borderId="0" xfId="0" applyFill="1" applyBorder="1" applyProtection="1">
      <protection locked="0"/>
    </xf>
    <xf numFmtId="43" fontId="3" fillId="0" borderId="0" xfId="1" applyNumberFormat="1" applyFont="1" applyBorder="1" applyProtection="1">
      <protection locked="0"/>
    </xf>
    <xf numFmtId="0" fontId="0" fillId="0" borderId="6" xfId="0" applyBorder="1" applyProtection="1"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5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0" xfId="0" applyFill="1" applyBorder="1"/>
    <xf numFmtId="0" fontId="0" fillId="0" borderId="0" xfId="0" applyBorder="1"/>
    <xf numFmtId="0" fontId="3" fillId="0" borderId="0" xfId="0" applyFont="1" applyBorder="1"/>
    <xf numFmtId="0" fontId="3" fillId="0" borderId="0" xfId="0" applyFont="1" applyFill="1" applyBorder="1"/>
    <xf numFmtId="0" fontId="0" fillId="0" borderId="9" xfId="0" applyBorder="1"/>
    <xf numFmtId="43" fontId="3" fillId="0" borderId="0" xfId="0" applyNumberFormat="1" applyFont="1"/>
    <xf numFmtId="0" fontId="5" fillId="0" borderId="0" xfId="0" applyFont="1" applyFill="1" applyBorder="1"/>
    <xf numFmtId="0" fontId="7" fillId="0" borderId="0" xfId="0" applyFont="1"/>
    <xf numFmtId="165" fontId="3" fillId="4" borderId="25" xfId="1" applyNumberFormat="1" applyFont="1" applyFill="1" applyBorder="1" applyAlignment="1" applyProtection="1">
      <alignment horizontal="center"/>
      <protection locked="0"/>
    </xf>
    <xf numFmtId="165" fontId="3" fillId="0" borderId="24" xfId="1" applyNumberFormat="1" applyFont="1" applyFill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0" fillId="5" borderId="0" xfId="0" applyFill="1"/>
    <xf numFmtId="4" fontId="3" fillId="0" borderId="0" xfId="0" applyNumberFormat="1" applyFont="1" applyBorder="1" applyAlignment="1">
      <alignment horizontal="center"/>
    </xf>
    <xf numFmtId="43" fontId="3" fillId="0" borderId="0" xfId="1" applyNumberFormat="1" applyFont="1" applyFill="1" applyBorder="1" applyProtection="1"/>
    <xf numFmtId="0" fontId="13" fillId="0" borderId="0" xfId="0" applyFont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16" fillId="5" borderId="0" xfId="0" applyFont="1" applyFill="1"/>
    <xf numFmtId="0" fontId="4" fillId="5" borderId="0" xfId="0" applyFont="1" applyFill="1"/>
    <xf numFmtId="0" fontId="0" fillId="0" borderId="0" xfId="0" applyFill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165" fontId="3" fillId="0" borderId="0" xfId="1" applyNumberFormat="1" applyFont="1" applyFill="1" applyBorder="1" applyAlignment="1" applyProtection="1">
      <alignment horizontal="center"/>
      <protection locked="0"/>
    </xf>
    <xf numFmtId="43" fontId="11" fillId="0" borderId="0" xfId="1" applyNumberFormat="1" applyFont="1" applyFill="1" applyBorder="1" applyProtection="1"/>
    <xf numFmtId="0" fontId="2" fillId="0" borderId="0" xfId="0" applyFont="1" applyAlignment="1"/>
    <xf numFmtId="0" fontId="0" fillId="0" borderId="0" xfId="0" applyBorder="1" applyAlignment="1">
      <alignment horizontal="center"/>
    </xf>
    <xf numFmtId="0" fontId="0" fillId="0" borderId="0" xfId="0" applyBorder="1" applyProtection="1">
      <protection locked="0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vertical="center" wrapText="1"/>
    </xf>
    <xf numFmtId="0" fontId="0" fillId="0" borderId="4" xfId="0" applyBorder="1" applyProtection="1">
      <protection locked="0"/>
    </xf>
    <xf numFmtId="0" fontId="6" fillId="0" borderId="0" xfId="0" applyFont="1" applyBorder="1" applyAlignment="1">
      <alignment horizontal="left"/>
    </xf>
    <xf numFmtId="165" fontId="3" fillId="0" borderId="26" xfId="1" applyNumberFormat="1" applyFont="1" applyFill="1" applyBorder="1" applyAlignment="1" applyProtection="1">
      <alignment horizontal="center"/>
      <protection locked="0"/>
    </xf>
    <xf numFmtId="165" fontId="3" fillId="0" borderId="27" xfId="1" applyNumberFormat="1" applyFont="1" applyFill="1" applyBorder="1" applyAlignment="1" applyProtection="1">
      <alignment horizontal="center"/>
      <protection locked="0"/>
    </xf>
    <xf numFmtId="0" fontId="0" fillId="5" borderId="0" xfId="0" applyFill="1" applyAlignment="1">
      <alignment horizontal="center"/>
    </xf>
    <xf numFmtId="0" fontId="6" fillId="0" borderId="0" xfId="0" applyFont="1" applyAlignment="1">
      <alignment horizontal="left"/>
    </xf>
    <xf numFmtId="166" fontId="15" fillId="0" borderId="0" xfId="0" applyNumberFormat="1" applyFont="1" applyFill="1"/>
    <xf numFmtId="0" fontId="13" fillId="0" borderId="0" xfId="0" applyFont="1" applyFill="1"/>
    <xf numFmtId="0" fontId="20" fillId="0" borderId="0" xfId="0" applyFont="1" applyFill="1" applyBorder="1"/>
    <xf numFmtId="0" fontId="20" fillId="0" borderId="0" xfId="0" applyFont="1" applyAlignment="1">
      <alignment horizontal="right"/>
    </xf>
    <xf numFmtId="165" fontId="20" fillId="0" borderId="28" xfId="1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Alignment="1">
      <alignment horizontal="center"/>
    </xf>
    <xf numFmtId="43" fontId="3" fillId="0" borderId="0" xfId="1" applyNumberFormat="1" applyFont="1" applyFill="1" applyBorder="1"/>
    <xf numFmtId="43" fontId="11" fillId="0" borderId="0" xfId="0" applyNumberFormat="1" applyFont="1" applyFill="1" applyBorder="1"/>
    <xf numFmtId="0" fontId="2" fillId="0" borderId="0" xfId="0" applyFont="1" applyFill="1" applyBorder="1" applyAlignment="1">
      <alignment horizontal="center" vertical="center"/>
    </xf>
    <xf numFmtId="4" fontId="0" fillId="0" borderId="0" xfId="0" applyNumberFormat="1" applyFill="1" applyBorder="1" applyAlignment="1">
      <alignment horizontal="center"/>
    </xf>
    <xf numFmtId="43" fontId="5" fillId="0" borderId="0" xfId="1" applyNumberFormat="1" applyFont="1" applyFill="1" applyBorder="1" applyProtection="1"/>
    <xf numFmtId="0" fontId="0" fillId="0" borderId="0" xfId="0" applyFill="1"/>
    <xf numFmtId="0" fontId="13" fillId="0" borderId="0" xfId="0" applyFont="1" applyAlignment="1">
      <alignment vertical="center" wrapText="1"/>
    </xf>
    <xf numFmtId="4" fontId="3" fillId="3" borderId="4" xfId="0" applyNumberFormat="1" applyFont="1" applyFill="1" applyBorder="1" applyAlignment="1">
      <alignment horizontal="center"/>
    </xf>
    <xf numFmtId="43" fontId="3" fillId="3" borderId="0" xfId="1" applyNumberFormat="1" applyFont="1" applyFill="1" applyBorder="1" applyProtection="1">
      <protection locked="0"/>
    </xf>
    <xf numFmtId="166" fontId="20" fillId="0" borderId="0" xfId="0" applyNumberFormat="1" applyFont="1" applyFill="1" applyAlignment="1">
      <alignment vertical="center"/>
    </xf>
    <xf numFmtId="0" fontId="1" fillId="0" borderId="0" xfId="0" applyFont="1"/>
    <xf numFmtId="166" fontId="15" fillId="5" borderId="0" xfId="0" applyNumberFormat="1" applyFont="1" applyFill="1" applyProtection="1">
      <protection hidden="1"/>
    </xf>
    <xf numFmtId="0" fontId="2" fillId="0" borderId="20" xfId="0" applyFont="1" applyFill="1" applyBorder="1" applyAlignment="1" applyProtection="1">
      <protection hidden="1"/>
    </xf>
    <xf numFmtId="0" fontId="2" fillId="0" borderId="20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 vertical="center"/>
      <protection hidden="1"/>
    </xf>
    <xf numFmtId="0" fontId="2" fillId="3" borderId="10" xfId="0" applyFont="1" applyFill="1" applyBorder="1" applyAlignment="1" applyProtection="1">
      <alignment horizontal="center" vertical="center"/>
      <protection hidden="1"/>
    </xf>
    <xf numFmtId="0" fontId="2" fillId="0" borderId="4" xfId="0" applyFont="1" applyFill="1" applyBorder="1" applyAlignment="1" applyProtection="1">
      <alignment horizontal="center"/>
      <protection hidden="1"/>
    </xf>
    <xf numFmtId="0" fontId="3" fillId="0" borderId="24" xfId="0" applyFont="1" applyFill="1" applyBorder="1" applyAlignment="1" applyProtection="1">
      <alignment horizontal="center"/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0" fontId="0" fillId="0" borderId="0" xfId="0" applyFill="1" applyBorder="1" applyAlignment="1" applyProtection="1">
      <alignment horizontal="center"/>
      <protection hidden="1"/>
    </xf>
    <xf numFmtId="0" fontId="3" fillId="0" borderId="11" xfId="0" applyFont="1" applyFill="1" applyBorder="1" applyAlignment="1" applyProtection="1">
      <alignment horizontal="center"/>
      <protection hidden="1"/>
    </xf>
    <xf numFmtId="0" fontId="2" fillId="0" borderId="4" xfId="0" applyFont="1" applyFill="1" applyBorder="1" applyAlignment="1" applyProtection="1">
      <alignment horizontal="center" vertical="center"/>
      <protection hidden="1"/>
    </xf>
    <xf numFmtId="0" fontId="3" fillId="0" borderId="29" xfId="0" applyFont="1" applyFill="1" applyBorder="1" applyAlignment="1" applyProtection="1">
      <alignment horizontal="center"/>
      <protection hidden="1"/>
    </xf>
    <xf numFmtId="0" fontId="3" fillId="0" borderId="9" xfId="0" applyFont="1" applyFill="1" applyBorder="1" applyAlignment="1" applyProtection="1">
      <alignment horizontal="center"/>
      <protection hidden="1"/>
    </xf>
    <xf numFmtId="0" fontId="0" fillId="0" borderId="9" xfId="0" applyFill="1" applyBorder="1" applyAlignment="1" applyProtection="1">
      <alignment horizontal="center"/>
      <protection hidden="1"/>
    </xf>
    <xf numFmtId="4" fontId="3" fillId="0" borderId="22" xfId="0" applyNumberFormat="1" applyFont="1" applyFill="1" applyBorder="1" applyAlignment="1" applyProtection="1">
      <alignment horizontal="center"/>
      <protection hidden="1"/>
    </xf>
    <xf numFmtId="4" fontId="3" fillId="0" borderId="9" xfId="0" applyNumberFormat="1" applyFont="1" applyFill="1" applyBorder="1" applyAlignment="1" applyProtection="1">
      <alignment horizontal="center"/>
      <protection hidden="1"/>
    </xf>
    <xf numFmtId="4" fontId="3" fillId="0" borderId="12" xfId="0" applyNumberFormat="1" applyFont="1" applyFill="1" applyBorder="1" applyAlignment="1" applyProtection="1">
      <alignment horizontal="center"/>
      <protection hidden="1"/>
    </xf>
    <xf numFmtId="4" fontId="0" fillId="0" borderId="4" xfId="0" applyNumberFormat="1" applyFill="1" applyBorder="1" applyAlignment="1" applyProtection="1">
      <alignment horizontal="center"/>
      <protection hidden="1"/>
    </xf>
    <xf numFmtId="0" fontId="0" fillId="0" borderId="4" xfId="0" applyBorder="1" applyProtection="1">
      <protection hidden="1"/>
    </xf>
    <xf numFmtId="0" fontId="0" fillId="0" borderId="0" xfId="0" applyBorder="1" applyProtection="1">
      <protection hidden="1"/>
    </xf>
    <xf numFmtId="0" fontId="0" fillId="0" borderId="2" xfId="0" applyBorder="1" applyAlignment="1" applyProtection="1">
      <alignment horizontal="center"/>
      <protection hidden="1"/>
    </xf>
    <xf numFmtId="0" fontId="0" fillId="0" borderId="24" xfId="0" applyBorder="1" applyProtection="1">
      <protection hidden="1"/>
    </xf>
    <xf numFmtId="0" fontId="3" fillId="0" borderId="0" xfId="0" applyFont="1" applyBorder="1" applyProtection="1">
      <protection hidden="1"/>
    </xf>
    <xf numFmtId="0" fontId="3" fillId="0" borderId="0" xfId="0" applyFont="1" applyBorder="1" applyAlignment="1" applyProtection="1">
      <alignment horizontal="center"/>
      <protection hidden="1"/>
    </xf>
    <xf numFmtId="4" fontId="0" fillId="0" borderId="16" xfId="0" applyNumberFormat="1" applyBorder="1" applyAlignment="1" applyProtection="1">
      <alignment horizontal="center"/>
      <protection hidden="1"/>
    </xf>
    <xf numFmtId="4" fontId="3" fillId="0" borderId="0" xfId="0" applyNumberFormat="1" applyFont="1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/>
      <protection hidden="1"/>
    </xf>
    <xf numFmtId="0" fontId="10" fillId="0" borderId="4" xfId="0" applyFont="1" applyFill="1" applyBorder="1" applyProtection="1">
      <protection hidden="1"/>
    </xf>
    <xf numFmtId="165" fontId="3" fillId="0" borderId="2" xfId="1" applyNumberFormat="1" applyFont="1" applyBorder="1" applyAlignment="1" applyProtection="1">
      <alignment horizontal="center"/>
      <protection hidden="1"/>
    </xf>
    <xf numFmtId="165" fontId="3" fillId="0" borderId="24" xfId="1" applyNumberFormat="1" applyFont="1" applyBorder="1" applyAlignment="1" applyProtection="1">
      <alignment horizontal="center"/>
      <protection hidden="1"/>
    </xf>
    <xf numFmtId="165" fontId="3" fillId="0" borderId="0" xfId="1" applyNumberFormat="1" applyFont="1" applyFill="1" applyBorder="1" applyAlignment="1" applyProtection="1">
      <alignment horizontal="center"/>
      <protection hidden="1"/>
    </xf>
    <xf numFmtId="165" fontId="3" fillId="0" borderId="0" xfId="1" applyNumberFormat="1" applyFont="1" applyBorder="1" applyAlignment="1" applyProtection="1">
      <alignment horizontal="center"/>
      <protection hidden="1"/>
    </xf>
    <xf numFmtId="43" fontId="3" fillId="0" borderId="16" xfId="1" applyNumberFormat="1" applyFont="1" applyBorder="1" applyProtection="1">
      <protection hidden="1"/>
    </xf>
    <xf numFmtId="43" fontId="3" fillId="0" borderId="0" xfId="1" applyNumberFormat="1" applyFont="1" applyBorder="1" applyProtection="1">
      <protection hidden="1"/>
    </xf>
    <xf numFmtId="0" fontId="0" fillId="0" borderId="13" xfId="0" applyBorder="1" applyProtection="1">
      <protection hidden="1"/>
    </xf>
    <xf numFmtId="0" fontId="3" fillId="0" borderId="4" xfId="0" applyFont="1" applyBorder="1" applyProtection="1">
      <protection hidden="1"/>
    </xf>
    <xf numFmtId="0" fontId="6" fillId="0" borderId="0" xfId="0" applyFont="1" applyBorder="1" applyProtection="1">
      <protection hidden="1"/>
    </xf>
    <xf numFmtId="165" fontId="3" fillId="0" borderId="0" xfId="1" applyNumberFormat="1" applyFont="1" applyFill="1" applyBorder="1" applyAlignment="1" applyProtection="1">
      <alignment horizontal="center"/>
      <protection locked="0" hidden="1"/>
    </xf>
    <xf numFmtId="165" fontId="3" fillId="0" borderId="0" xfId="1" applyNumberFormat="1" applyFont="1" applyBorder="1" applyAlignment="1" applyProtection="1">
      <alignment horizontal="center"/>
      <protection locked="0" hidden="1"/>
    </xf>
    <xf numFmtId="43" fontId="11" fillId="7" borderId="16" xfId="1" applyNumberFormat="1" applyFont="1" applyFill="1" applyBorder="1" applyProtection="1">
      <protection hidden="1"/>
    </xf>
    <xf numFmtId="43" fontId="3" fillId="0" borderId="0" xfId="1" applyNumberFormat="1" applyFont="1" applyBorder="1" applyProtection="1">
      <protection locked="0" hidden="1"/>
    </xf>
    <xf numFmtId="43" fontId="11" fillId="7" borderId="0" xfId="1" applyNumberFormat="1" applyFont="1" applyFill="1" applyBorder="1" applyProtection="1">
      <protection hidden="1"/>
    </xf>
    <xf numFmtId="43" fontId="11" fillId="5" borderId="13" xfId="0" applyNumberFormat="1" applyFont="1" applyFill="1" applyBorder="1" applyProtection="1">
      <protection hidden="1"/>
    </xf>
    <xf numFmtId="43" fontId="3" fillId="0" borderId="0" xfId="1" applyNumberFormat="1" applyFont="1" applyFill="1" applyBorder="1" applyProtection="1">
      <protection locked="0" hidden="1"/>
    </xf>
    <xf numFmtId="165" fontId="3" fillId="0" borderId="2" xfId="1" applyNumberFormat="1" applyFont="1" applyFill="1" applyBorder="1" applyAlignment="1" applyProtection="1">
      <alignment horizontal="center"/>
      <protection locked="0" hidden="1"/>
    </xf>
    <xf numFmtId="43" fontId="3" fillId="0" borderId="16" xfId="1" applyNumberFormat="1" applyFont="1" applyFill="1" applyBorder="1" applyProtection="1">
      <protection hidden="1"/>
    </xf>
    <xf numFmtId="43" fontId="3" fillId="0" borderId="0" xfId="1" applyNumberFormat="1" applyFont="1" applyFill="1" applyBorder="1" applyProtection="1">
      <protection hidden="1"/>
    </xf>
    <xf numFmtId="43" fontId="5" fillId="0" borderId="16" xfId="1" applyNumberFormat="1" applyFont="1" applyFill="1" applyBorder="1" applyProtection="1">
      <protection hidden="1"/>
    </xf>
    <xf numFmtId="0" fontId="0" fillId="0" borderId="5" xfId="0" applyBorder="1" applyProtection="1">
      <protection hidden="1"/>
    </xf>
    <xf numFmtId="0" fontId="0" fillId="0" borderId="9" xfId="0" applyBorder="1" applyProtection="1">
      <protection hidden="1"/>
    </xf>
    <xf numFmtId="0" fontId="0" fillId="0" borderId="6" xfId="0" applyBorder="1" applyAlignment="1" applyProtection="1">
      <alignment horizontal="center"/>
      <protection hidden="1"/>
    </xf>
    <xf numFmtId="0" fontId="0" fillId="0" borderId="29" xfId="0" applyBorder="1" applyProtection="1">
      <protection hidden="1"/>
    </xf>
    <xf numFmtId="0" fontId="0" fillId="0" borderId="9" xfId="0" applyBorder="1" applyProtection="1">
      <protection locked="0" hidden="1"/>
    </xf>
    <xf numFmtId="0" fontId="0" fillId="0" borderId="9" xfId="0" applyBorder="1" applyAlignment="1" applyProtection="1">
      <alignment horizontal="center"/>
      <protection locked="0" hidden="1"/>
    </xf>
    <xf numFmtId="0" fontId="0" fillId="0" borderId="15" xfId="0" applyBorder="1" applyProtection="1">
      <protection locked="0" hidden="1"/>
    </xf>
    <xf numFmtId="0" fontId="0" fillId="0" borderId="12" xfId="0" applyBorder="1" applyProtection="1">
      <protection hidden="1"/>
    </xf>
    <xf numFmtId="0" fontId="0" fillId="0" borderId="4" xfId="0" applyBorder="1" applyProtection="1">
      <protection locked="0"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16" fillId="6" borderId="0" xfId="0" applyFont="1" applyFill="1" applyAlignment="1" applyProtection="1">
      <alignment horizontal="left"/>
      <protection hidden="1"/>
    </xf>
    <xf numFmtId="0" fontId="4" fillId="6" borderId="0" xfId="0" applyFont="1" applyFill="1" applyProtection="1">
      <protection hidden="1"/>
    </xf>
    <xf numFmtId="0" fontId="0" fillId="6" borderId="0" xfId="0" applyFill="1" applyAlignment="1" applyProtection="1">
      <alignment horizontal="center"/>
      <protection hidden="1"/>
    </xf>
    <xf numFmtId="0" fontId="0" fillId="6" borderId="0" xfId="0" applyFill="1" applyProtection="1">
      <protection hidden="1"/>
    </xf>
    <xf numFmtId="0" fontId="4" fillId="0" borderId="0" xfId="0" applyFont="1" applyProtection="1">
      <protection hidden="1"/>
    </xf>
    <xf numFmtId="166" fontId="15" fillId="6" borderId="0" xfId="0" applyNumberFormat="1" applyFont="1" applyFill="1" applyProtection="1">
      <protection hidden="1"/>
    </xf>
    <xf numFmtId="0" fontId="0" fillId="0" borderId="3" xfId="0" applyFill="1" applyBorder="1" applyProtection="1">
      <protection hidden="1"/>
    </xf>
    <xf numFmtId="0" fontId="0" fillId="0" borderId="20" xfId="0" applyFill="1" applyBorder="1" applyProtection="1">
      <protection hidden="1"/>
    </xf>
    <xf numFmtId="0" fontId="2" fillId="0" borderId="7" xfId="0" applyFont="1" applyFill="1" applyBorder="1" applyAlignment="1" applyProtection="1">
      <alignment horizontal="center"/>
      <protection hidden="1"/>
    </xf>
    <xf numFmtId="0" fontId="2" fillId="2" borderId="17" xfId="0" applyFont="1" applyFill="1" applyBorder="1" applyAlignment="1" applyProtection="1">
      <alignment horizontal="center"/>
      <protection hidden="1"/>
    </xf>
    <xf numFmtId="0" fontId="2" fillId="0" borderId="10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0" xfId="0" applyFont="1" applyFill="1" applyBorder="1" applyAlignment="1" applyProtection="1">
      <alignment horizontal="center"/>
      <protection hidden="1"/>
    </xf>
    <xf numFmtId="0" fontId="0" fillId="0" borderId="4" xfId="0" applyFill="1" applyBorder="1" applyProtection="1">
      <protection hidden="1"/>
    </xf>
    <xf numFmtId="0" fontId="0" fillId="0" borderId="0" xfId="0" applyFill="1" applyBorder="1" applyProtection="1">
      <protection hidden="1"/>
    </xf>
    <xf numFmtId="0" fontId="0" fillId="0" borderId="1" xfId="0" applyFill="1" applyBorder="1" applyAlignment="1" applyProtection="1">
      <alignment horizontal="center"/>
      <protection hidden="1"/>
    </xf>
    <xf numFmtId="0" fontId="3" fillId="0" borderId="1" xfId="0" applyFont="1" applyFill="1" applyBorder="1" applyAlignment="1" applyProtection="1">
      <alignment horizontal="center"/>
      <protection hidden="1"/>
    </xf>
    <xf numFmtId="0" fontId="3" fillId="0" borderId="8" xfId="0" applyFont="1" applyFill="1" applyBorder="1" applyAlignment="1" applyProtection="1">
      <alignment horizontal="center"/>
      <protection hidden="1"/>
    </xf>
    <xf numFmtId="0" fontId="0" fillId="0" borderId="5" xfId="0" applyFill="1" applyBorder="1" applyProtection="1">
      <protection hidden="1"/>
    </xf>
    <xf numFmtId="0" fontId="0" fillId="0" borderId="9" xfId="0" applyFill="1" applyBorder="1" applyProtection="1">
      <protection hidden="1"/>
    </xf>
    <xf numFmtId="0" fontId="3" fillId="0" borderId="6" xfId="0" applyFont="1" applyFill="1" applyBorder="1" applyAlignment="1" applyProtection="1">
      <alignment horizontal="center"/>
      <protection hidden="1"/>
    </xf>
    <xf numFmtId="0" fontId="0" fillId="0" borderId="6" xfId="0" applyFill="1" applyBorder="1" applyAlignment="1" applyProtection="1">
      <alignment horizontal="center"/>
      <protection hidden="1"/>
    </xf>
    <xf numFmtId="4" fontId="0" fillId="0" borderId="15" xfId="0" applyNumberFormat="1" applyFill="1" applyBorder="1" applyAlignment="1" applyProtection="1">
      <alignment horizontal="center"/>
      <protection hidden="1"/>
    </xf>
    <xf numFmtId="0" fontId="0" fillId="0" borderId="2" xfId="0" applyBorder="1" applyProtection="1">
      <protection hidden="1"/>
    </xf>
    <xf numFmtId="0" fontId="3" fillId="0" borderId="2" xfId="0" applyFont="1" applyBorder="1" applyProtection="1">
      <protection hidden="1"/>
    </xf>
    <xf numFmtId="4" fontId="3" fillId="0" borderId="16" xfId="0" applyNumberFormat="1" applyFont="1" applyBorder="1" applyAlignment="1" applyProtection="1">
      <alignment horizontal="center"/>
      <protection hidden="1"/>
    </xf>
    <xf numFmtId="4" fontId="3" fillId="0" borderId="13" xfId="0" applyNumberFormat="1" applyFont="1" applyBorder="1" applyAlignment="1" applyProtection="1">
      <alignment horizontal="center"/>
      <protection hidden="1"/>
    </xf>
    <xf numFmtId="165" fontId="3" fillId="0" borderId="2" xfId="1" applyNumberFormat="1" applyFont="1" applyBorder="1" applyAlignment="1" applyProtection="1">
      <alignment horizontal="center"/>
      <protection locked="0" hidden="1"/>
    </xf>
    <xf numFmtId="43" fontId="3" fillId="0" borderId="13" xfId="1" applyNumberFormat="1" applyFont="1" applyBorder="1" applyProtection="1">
      <protection locked="0" hidden="1"/>
    </xf>
    <xf numFmtId="43" fontId="3" fillId="0" borderId="13" xfId="1" applyNumberFormat="1" applyFont="1" applyFill="1" applyBorder="1" applyProtection="1">
      <protection locked="0" hidden="1"/>
    </xf>
    <xf numFmtId="0" fontId="3" fillId="0" borderId="2" xfId="0" applyFont="1" applyBorder="1" applyAlignment="1" applyProtection="1">
      <alignment horizontal="center"/>
      <protection locked="0" hidden="1"/>
    </xf>
    <xf numFmtId="0" fontId="0" fillId="0" borderId="2" xfId="0" applyBorder="1" applyAlignment="1" applyProtection="1">
      <alignment horizontal="center"/>
      <protection locked="0" hidden="1"/>
    </xf>
    <xf numFmtId="0" fontId="0" fillId="0" borderId="0" xfId="0" applyBorder="1" applyAlignment="1" applyProtection="1">
      <alignment horizontal="center"/>
      <protection locked="0" hidden="1"/>
    </xf>
    <xf numFmtId="0" fontId="0" fillId="0" borderId="16" xfId="0" applyBorder="1" applyProtection="1">
      <protection locked="0" hidden="1"/>
    </xf>
    <xf numFmtId="0" fontId="0" fillId="0" borderId="13" xfId="0" applyBorder="1" applyProtection="1">
      <protection locked="0" hidden="1"/>
    </xf>
    <xf numFmtId="43" fontId="3" fillId="0" borderId="16" xfId="1" applyNumberFormat="1" applyFont="1" applyFill="1" applyBorder="1" applyProtection="1">
      <protection locked="0" hidden="1"/>
    </xf>
    <xf numFmtId="165" fontId="0" fillId="0" borderId="24" xfId="0" applyNumberFormat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3" fillId="0" borderId="23" xfId="0" applyFont="1" applyBorder="1" applyAlignment="1" applyProtection="1">
      <alignment horizontal="center"/>
      <protection locked="0" hidden="1"/>
    </xf>
    <xf numFmtId="166" fontId="0" fillId="0" borderId="16" xfId="0" applyNumberFormat="1" applyBorder="1" applyProtection="1">
      <protection locked="0" hidden="1"/>
    </xf>
    <xf numFmtId="0" fontId="0" fillId="0" borderId="24" xfId="0" applyBorder="1" applyAlignment="1" applyProtection="1">
      <alignment horizontal="center"/>
      <protection hidden="1"/>
    </xf>
    <xf numFmtId="165" fontId="3" fillId="0" borderId="23" xfId="1" applyNumberFormat="1" applyFont="1" applyFill="1" applyBorder="1" applyAlignment="1" applyProtection="1">
      <alignment horizontal="center"/>
      <protection hidden="1"/>
    </xf>
    <xf numFmtId="165" fontId="3" fillId="0" borderId="2" xfId="1" applyNumberFormat="1" applyFont="1" applyFill="1" applyBorder="1" applyAlignment="1" applyProtection="1">
      <alignment horizontal="center"/>
      <protection hidden="1"/>
    </xf>
    <xf numFmtId="164" fontId="3" fillId="0" borderId="0" xfId="1" applyNumberFormat="1" applyFont="1" applyFill="1" applyBorder="1" applyAlignment="1" applyProtection="1">
      <alignment horizontal="center" vertical="center"/>
      <protection hidden="1"/>
    </xf>
    <xf numFmtId="43" fontId="3" fillId="0" borderId="16" xfId="1" applyNumberFormat="1" applyFont="1" applyBorder="1" applyProtection="1">
      <protection locked="0" hidden="1"/>
    </xf>
    <xf numFmtId="43" fontId="3" fillId="4" borderId="13" xfId="1" applyNumberFormat="1" applyFont="1" applyFill="1" applyBorder="1" applyProtection="1">
      <protection locked="0" hidden="1"/>
    </xf>
    <xf numFmtId="43" fontId="19" fillId="0" borderId="13" xfId="1" applyNumberFormat="1" applyFont="1" applyFill="1" applyBorder="1" applyProtection="1">
      <protection hidden="1"/>
    </xf>
    <xf numFmtId="165" fontId="20" fillId="0" borderId="23" xfId="1" applyNumberFormat="1" applyFont="1" applyFill="1" applyBorder="1" applyAlignment="1" applyProtection="1">
      <alignment horizontal="center"/>
      <protection hidden="1"/>
    </xf>
    <xf numFmtId="165" fontId="20" fillId="0" borderId="2" xfId="1" applyNumberFormat="1" applyFont="1" applyFill="1" applyBorder="1" applyAlignment="1" applyProtection="1">
      <alignment horizontal="center"/>
      <protection hidden="1"/>
    </xf>
    <xf numFmtId="164" fontId="20" fillId="0" borderId="0" xfId="1" applyNumberFormat="1" applyFont="1" applyFill="1" applyBorder="1" applyAlignment="1" applyProtection="1">
      <alignment horizontal="center" vertical="center"/>
      <protection hidden="1"/>
    </xf>
    <xf numFmtId="4" fontId="0" fillId="0" borderId="0" xfId="0" applyNumberFormat="1" applyBorder="1" applyAlignment="1" applyProtection="1">
      <alignment horizontal="center" vertical="center"/>
      <protection hidden="1"/>
    </xf>
    <xf numFmtId="4" fontId="0" fillId="0" borderId="0" xfId="0" applyNumberFormat="1" applyBorder="1" applyAlignment="1" applyProtection="1">
      <alignment vertical="center"/>
      <protection hidden="1"/>
    </xf>
    <xf numFmtId="165" fontId="3" fillId="0" borderId="25" xfId="1" applyNumberFormat="1" applyFont="1" applyFill="1" applyBorder="1" applyAlignment="1" applyProtection="1">
      <alignment horizontal="center"/>
      <protection hidden="1"/>
    </xf>
    <xf numFmtId="165" fontId="6" fillId="0" borderId="2" xfId="1" applyNumberFormat="1" applyFont="1" applyFill="1" applyBorder="1" applyAlignment="1" applyProtection="1">
      <alignment horizontal="left"/>
      <protection hidden="1"/>
    </xf>
    <xf numFmtId="0" fontId="1" fillId="0" borderId="21" xfId="0" applyFont="1" applyFill="1" applyBorder="1" applyAlignment="1" applyProtection="1">
      <alignment horizontal="center"/>
      <protection hidden="1"/>
    </xf>
    <xf numFmtId="0" fontId="1" fillId="0" borderId="14" xfId="0" applyFont="1" applyFill="1" applyBorder="1" applyAlignment="1" applyProtection="1">
      <alignment horizontal="center"/>
      <protection hidden="1"/>
    </xf>
    <xf numFmtId="0" fontId="1" fillId="0" borderId="11" xfId="0" applyFont="1" applyFill="1" applyBorder="1" applyAlignment="1" applyProtection="1">
      <alignment horizontal="center"/>
      <protection hidden="1"/>
    </xf>
    <xf numFmtId="43" fontId="6" fillId="0" borderId="16" xfId="1" applyNumberFormat="1" applyFont="1" applyFill="1" applyBorder="1" applyProtection="1">
      <protection hidden="1"/>
    </xf>
    <xf numFmtId="0" fontId="21" fillId="0" borderId="0" xfId="2"/>
    <xf numFmtId="0" fontId="13" fillId="0" borderId="0" xfId="0" applyFont="1" applyAlignment="1">
      <alignment horizontal="left" vertical="center" wrapText="1"/>
    </xf>
    <xf numFmtId="0" fontId="13" fillId="0" borderId="0" xfId="0" applyFont="1" applyAlignment="1" applyProtection="1">
      <alignment horizontal="left" vertical="center" wrapText="1"/>
      <protection hidden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 applyProtection="1">
      <alignment horizontal="center"/>
      <protection hidden="1"/>
    </xf>
    <xf numFmtId="165" fontId="3" fillId="0" borderId="24" xfId="1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165" fontId="0" fillId="0" borderId="13" xfId="1" applyNumberFormat="1" applyFont="1" applyBorder="1" applyAlignment="1">
      <alignment horizontal="center"/>
    </xf>
    <xf numFmtId="0" fontId="3" fillId="0" borderId="31" xfId="0" applyFont="1" applyFill="1" applyBorder="1" applyAlignment="1" applyProtection="1">
      <alignment horizontal="center" vertical="center" wrapText="1"/>
      <protection hidden="1"/>
    </xf>
    <xf numFmtId="0" fontId="3" fillId="0" borderId="2" xfId="0" applyFont="1" applyFill="1" applyBorder="1" applyAlignment="1" applyProtection="1">
      <alignment horizontal="center" vertical="center" wrapText="1"/>
      <protection hidden="1"/>
    </xf>
    <xf numFmtId="0" fontId="3" fillId="0" borderId="6" xfId="0" applyFont="1" applyFill="1" applyBorder="1" applyAlignment="1" applyProtection="1">
      <alignment horizontal="center" vertical="center" wrapText="1"/>
      <protection hidden="1"/>
    </xf>
    <xf numFmtId="0" fontId="18" fillId="5" borderId="3" xfId="0" applyFont="1" applyFill="1" applyBorder="1" applyAlignment="1" applyProtection="1">
      <alignment horizontal="center" vertical="center" wrapText="1"/>
      <protection hidden="1"/>
    </xf>
    <xf numFmtId="0" fontId="18" fillId="5" borderId="32" xfId="0" applyFont="1" applyFill="1" applyBorder="1" applyAlignment="1" applyProtection="1">
      <alignment horizontal="center" vertical="center" wrapText="1"/>
      <protection hidden="1"/>
    </xf>
    <xf numFmtId="0" fontId="18" fillId="5" borderId="4" xfId="0" applyFont="1" applyFill="1" applyBorder="1" applyAlignment="1" applyProtection="1">
      <alignment horizontal="center" vertical="center" wrapText="1"/>
      <protection hidden="1"/>
    </xf>
    <xf numFmtId="0" fontId="18" fillId="5" borderId="23" xfId="0" applyFont="1" applyFill="1" applyBorder="1" applyAlignment="1" applyProtection="1">
      <alignment horizontal="center" vertical="center" wrapText="1"/>
      <protection hidden="1"/>
    </xf>
    <xf numFmtId="0" fontId="18" fillId="5" borderId="5" xfId="0" applyFont="1" applyFill="1" applyBorder="1" applyAlignment="1" applyProtection="1">
      <alignment horizontal="center" vertical="center" wrapText="1"/>
      <protection hidden="1"/>
    </xf>
    <xf numFmtId="0" fontId="18" fillId="5" borderId="33" xfId="0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Border="1" applyAlignment="1">
      <alignment horizontal="left"/>
    </xf>
    <xf numFmtId="0" fontId="18" fillId="6" borderId="3" xfId="0" applyFont="1" applyFill="1" applyBorder="1" applyAlignment="1" applyProtection="1">
      <alignment horizontal="center" vertical="center" wrapText="1"/>
      <protection hidden="1"/>
    </xf>
    <xf numFmtId="0" fontId="18" fillId="6" borderId="32" xfId="0" applyFont="1" applyFill="1" applyBorder="1" applyAlignment="1" applyProtection="1">
      <alignment horizontal="center" vertical="center" wrapText="1"/>
      <protection hidden="1"/>
    </xf>
    <xf numFmtId="0" fontId="18" fillId="6" borderId="4" xfId="0" applyFont="1" applyFill="1" applyBorder="1" applyAlignment="1" applyProtection="1">
      <alignment horizontal="center" vertical="center" wrapText="1"/>
      <protection hidden="1"/>
    </xf>
    <xf numFmtId="0" fontId="18" fillId="6" borderId="23" xfId="0" applyFont="1" applyFill="1" applyBorder="1" applyAlignment="1" applyProtection="1">
      <alignment horizontal="center" vertical="center" wrapText="1"/>
      <protection hidden="1"/>
    </xf>
    <xf numFmtId="0" fontId="18" fillId="6" borderId="5" xfId="0" applyFont="1" applyFill="1" applyBorder="1" applyAlignment="1" applyProtection="1">
      <alignment horizontal="center" vertical="center" wrapText="1"/>
      <protection hidden="1"/>
    </xf>
    <xf numFmtId="0" fontId="18" fillId="6" borderId="33" xfId="0" applyFont="1" applyFill="1" applyBorder="1" applyAlignment="1" applyProtection="1">
      <alignment horizontal="center" vertical="center" wrapText="1"/>
      <protection hidden="1"/>
    </xf>
    <xf numFmtId="4" fontId="2" fillId="3" borderId="20" xfId="0" applyNumberFormat="1" applyFont="1" applyFill="1" applyBorder="1" applyAlignment="1">
      <alignment horizontal="center" vertical="center"/>
    </xf>
    <xf numFmtId="4" fontId="2" fillId="3" borderId="0" xfId="0" applyNumberFormat="1" applyFont="1" applyFill="1" applyBorder="1" applyAlignment="1">
      <alignment horizontal="center" vertical="center"/>
    </xf>
    <xf numFmtId="4" fontId="0" fillId="0" borderId="0" xfId="0" applyNumberFormat="1" applyBorder="1" applyAlignment="1" applyProtection="1">
      <alignment horizontal="center" vertical="center"/>
      <protection hidden="1"/>
    </xf>
    <xf numFmtId="0" fontId="2" fillId="3" borderId="18" xfId="0" applyFont="1" applyFill="1" applyBorder="1" applyAlignment="1" applyProtection="1">
      <alignment horizontal="center" vertical="center" wrapText="1"/>
      <protection hidden="1"/>
    </xf>
    <xf numFmtId="0" fontId="2" fillId="3" borderId="19" xfId="0" applyFont="1" applyFill="1" applyBorder="1" applyAlignment="1" applyProtection="1">
      <alignment horizontal="center" vertical="center" wrapText="1"/>
      <protection hidden="1"/>
    </xf>
    <xf numFmtId="0" fontId="2" fillId="3" borderId="22" xfId="0" applyFont="1" applyFill="1" applyBorder="1" applyAlignment="1" applyProtection="1">
      <alignment horizontal="center" vertical="center" wrapText="1"/>
      <protection hidden="1"/>
    </xf>
  </cellXfs>
  <cellStyles count="3">
    <cellStyle name="Komma" xfId="1" builtinId="3"/>
    <cellStyle name="Link" xfId="2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653459</xdr:colOff>
      <xdr:row>50</xdr:row>
      <xdr:rowOff>33226</xdr:rowOff>
    </xdr:from>
    <xdr:to>
      <xdr:col>7</xdr:col>
      <xdr:colOff>1439825</xdr:colOff>
      <xdr:row>54</xdr:row>
      <xdr:rowOff>155058</xdr:rowOff>
    </xdr:to>
    <xdr:sp macro="" textlink="">
      <xdr:nvSpPr>
        <xdr:cNvPr id="2" name="Legende mit Linie 1 1"/>
        <xdr:cNvSpPr/>
      </xdr:nvSpPr>
      <xdr:spPr>
        <a:xfrm>
          <a:off x="7309883" y="9480697"/>
          <a:ext cx="2181890" cy="786367"/>
        </a:xfrm>
        <a:prstGeom prst="borderCallout1">
          <a:avLst>
            <a:gd name="adj1" fmla="val 18750"/>
            <a:gd name="adj2" fmla="val -8333"/>
            <a:gd name="adj3" fmla="val 417319"/>
            <a:gd name="adj4" fmla="val -67694"/>
          </a:avLst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CH" sz="1100">
              <a:solidFill>
                <a:sysClr val="windowText" lastClr="000000"/>
              </a:solidFill>
            </a:rPr>
            <a:t>Tragen Sie die</a:t>
          </a:r>
          <a:r>
            <a:rPr lang="de-CH" sz="1100" baseline="0">
              <a:solidFill>
                <a:sysClr val="windowText" lastClr="000000"/>
              </a:solidFill>
            </a:rPr>
            <a:t> Zahl der Grundstückfläche in der richtigen  Zeile Ihrer Bauzone ein! </a:t>
          </a:r>
          <a:endParaRPr lang="de-CH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isknonaueramt.ch/" TargetMode="External"/><Relationship Id="rId1" Type="http://schemas.openxmlformats.org/officeDocument/2006/relationships/hyperlink" Target="http://www.gisknonaueramt.ch/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89"/>
  <sheetViews>
    <sheetView showGridLines="0" tabSelected="1" zoomScale="86" zoomScaleNormal="86" workbookViewId="0">
      <selection activeCell="F26" sqref="F26"/>
    </sheetView>
  </sheetViews>
  <sheetFormatPr baseColWidth="10" defaultRowHeight="12.75" x14ac:dyDescent="0.2"/>
  <cols>
    <col min="1" max="1" width="39.42578125" customWidth="1"/>
    <col min="2" max="2" width="24.7109375" customWidth="1"/>
    <col min="3" max="3" width="9.85546875" style="1" customWidth="1"/>
    <col min="4" max="4" width="13.5703125" customWidth="1"/>
    <col min="5" max="5" width="12.28515625" customWidth="1"/>
    <col min="6" max="6" width="9.85546875" customWidth="1"/>
    <col min="7" max="7" width="11.140625" style="1" customWidth="1"/>
    <col min="8" max="8" width="26.140625" customWidth="1"/>
    <col min="9" max="9" width="14.28515625" hidden="1" customWidth="1"/>
    <col min="10" max="10" width="24" customWidth="1"/>
    <col min="11" max="11" width="26.28515625" customWidth="1"/>
    <col min="12" max="12" width="2.85546875" customWidth="1"/>
    <col min="13" max="13" width="25.7109375" customWidth="1"/>
    <col min="14" max="14" width="25.28515625" customWidth="1"/>
    <col min="15" max="15" width="29.140625" customWidth="1"/>
  </cols>
  <sheetData>
    <row r="1" spans="1:15" ht="20.25" x14ac:dyDescent="0.3">
      <c r="A1" s="43" t="s">
        <v>56</v>
      </c>
      <c r="B1" s="44"/>
      <c r="C1" s="58"/>
      <c r="D1" s="37"/>
      <c r="E1" s="37"/>
      <c r="F1" s="37"/>
      <c r="G1" s="58"/>
      <c r="H1" s="37"/>
      <c r="I1" s="37"/>
      <c r="J1" s="37"/>
      <c r="K1" s="37"/>
      <c r="L1" s="37"/>
      <c r="M1" s="71"/>
      <c r="N1" s="71"/>
      <c r="O1" s="71"/>
    </row>
    <row r="2" spans="1:15" ht="12.75" customHeight="1" x14ac:dyDescent="0.3">
      <c r="A2" s="6"/>
      <c r="B2" s="6"/>
    </row>
    <row r="3" spans="1:15" ht="45" customHeight="1" x14ac:dyDescent="0.2">
      <c r="A3" s="195" t="s">
        <v>57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72"/>
      <c r="N3" s="72"/>
      <c r="O3" s="72"/>
    </row>
    <row r="4" spans="1:15" ht="12.75" customHeight="1" thickBot="1" x14ac:dyDescent="0.3">
      <c r="A4" s="34"/>
      <c r="B4" s="34"/>
      <c r="C4" s="36"/>
      <c r="D4" s="35"/>
      <c r="E4" s="35"/>
      <c r="F4" s="35"/>
      <c r="G4" s="36"/>
      <c r="H4" s="35"/>
      <c r="I4" s="35"/>
      <c r="J4" s="35"/>
      <c r="K4" s="35"/>
      <c r="L4" s="35"/>
    </row>
    <row r="5" spans="1:15" ht="12.75" customHeight="1" thickBot="1" x14ac:dyDescent="0.25">
      <c r="A5" s="5" t="s">
        <v>59</v>
      </c>
      <c r="B5" s="26" t="s">
        <v>58</v>
      </c>
      <c r="C5" s="49" t="s">
        <v>60</v>
      </c>
      <c r="D5" s="41"/>
      <c r="E5" s="41"/>
      <c r="F5" s="5"/>
      <c r="G5" s="32">
        <v>0</v>
      </c>
      <c r="H5" s="40" t="s">
        <v>61</v>
      </c>
      <c r="I5" s="35"/>
      <c r="J5" s="77">
        <f>K19</f>
        <v>0</v>
      </c>
      <c r="K5" s="216" t="s">
        <v>67</v>
      </c>
      <c r="L5" s="216"/>
      <c r="M5" s="216"/>
    </row>
    <row r="6" spans="1:15" ht="12.75" customHeight="1" thickBot="1" x14ac:dyDescent="0.25">
      <c r="A6" s="7"/>
      <c r="B6" s="7"/>
      <c r="C6" s="42"/>
      <c r="D6" s="5"/>
      <c r="E6" s="5"/>
      <c r="F6" s="5"/>
      <c r="G6" s="36"/>
      <c r="H6" s="35"/>
      <c r="I6" s="35"/>
      <c r="J6" s="35"/>
      <c r="K6" s="35"/>
      <c r="L6" s="35"/>
    </row>
    <row r="7" spans="1:15" ht="12.75" customHeight="1" thickBot="1" x14ac:dyDescent="0.25">
      <c r="A7" s="5" t="s">
        <v>59</v>
      </c>
      <c r="B7" s="26" t="s">
        <v>62</v>
      </c>
      <c r="C7" s="49" t="s">
        <v>60</v>
      </c>
      <c r="D7" s="41"/>
      <c r="E7" s="41"/>
      <c r="F7" s="5"/>
      <c r="G7" s="32"/>
      <c r="H7" s="40" t="s">
        <v>61</v>
      </c>
      <c r="I7" s="35"/>
      <c r="J7" s="77">
        <f>K22</f>
        <v>0</v>
      </c>
      <c r="K7" s="35"/>
      <c r="L7" s="35"/>
    </row>
    <row r="8" spans="1:15" ht="12.75" customHeight="1" thickBot="1" x14ac:dyDescent="0.25">
      <c r="A8" s="7"/>
      <c r="B8" s="7"/>
      <c r="C8" s="42"/>
      <c r="D8" s="5"/>
      <c r="E8" s="5"/>
      <c r="F8" s="5"/>
      <c r="G8" s="36"/>
      <c r="H8" s="35"/>
      <c r="I8" s="35"/>
      <c r="J8" s="35"/>
      <c r="K8" s="35"/>
      <c r="L8" s="35"/>
    </row>
    <row r="9" spans="1:15" ht="12.75" customHeight="1" thickBot="1" x14ac:dyDescent="0.25">
      <c r="A9" s="5" t="s">
        <v>59</v>
      </c>
      <c r="B9" s="26" t="s">
        <v>63</v>
      </c>
      <c r="C9" s="49" t="s">
        <v>60</v>
      </c>
      <c r="D9" s="41"/>
      <c r="E9" s="41"/>
      <c r="F9" s="5"/>
      <c r="G9" s="32"/>
      <c r="H9" s="40" t="s">
        <v>61</v>
      </c>
      <c r="I9" s="35"/>
      <c r="J9" s="77">
        <f>K26</f>
        <v>0</v>
      </c>
      <c r="K9" s="35"/>
      <c r="L9" s="35"/>
    </row>
    <row r="10" spans="1:15" ht="12.75" customHeight="1" thickBot="1" x14ac:dyDescent="0.25">
      <c r="A10" s="7"/>
      <c r="B10" s="7"/>
      <c r="C10" s="42"/>
      <c r="D10" s="5"/>
      <c r="E10" s="5"/>
      <c r="F10" s="5"/>
      <c r="G10" s="36"/>
      <c r="H10" s="35"/>
      <c r="I10" s="35"/>
      <c r="J10" s="35"/>
      <c r="K10" s="35"/>
      <c r="L10" s="35"/>
    </row>
    <row r="11" spans="1:15" ht="12.75" customHeight="1" thickBot="1" x14ac:dyDescent="0.25">
      <c r="A11" s="5" t="s">
        <v>59</v>
      </c>
      <c r="B11" s="26" t="s">
        <v>64</v>
      </c>
      <c r="C11" s="49" t="s">
        <v>60</v>
      </c>
      <c r="D11" s="41"/>
      <c r="E11" s="41"/>
      <c r="F11" s="5"/>
      <c r="G11" s="32"/>
      <c r="H11" s="40" t="s">
        <v>61</v>
      </c>
      <c r="I11" s="35"/>
      <c r="J11" s="77">
        <f>K31</f>
        <v>0</v>
      </c>
      <c r="K11" s="35"/>
      <c r="L11" s="35"/>
    </row>
    <row r="12" spans="1:15" ht="12.75" customHeight="1" x14ac:dyDescent="0.25">
      <c r="A12" s="34"/>
      <c r="B12" s="34"/>
      <c r="C12" s="36"/>
      <c r="D12" s="35"/>
      <c r="E12" s="35"/>
      <c r="F12" s="35"/>
      <c r="G12" s="36"/>
      <c r="H12" s="35"/>
      <c r="I12" s="35"/>
      <c r="J12" s="35"/>
      <c r="K12" s="35"/>
      <c r="L12" s="35"/>
    </row>
    <row r="13" spans="1:15" ht="13.5" thickBot="1" x14ac:dyDescent="0.25">
      <c r="H13" s="8" t="s">
        <v>45</v>
      </c>
      <c r="I13" s="8" t="s">
        <v>4</v>
      </c>
      <c r="J13" s="8" t="s">
        <v>45</v>
      </c>
      <c r="K13" s="8" t="s">
        <v>45</v>
      </c>
      <c r="L13" s="8"/>
      <c r="M13" s="65"/>
      <c r="N13" s="65"/>
      <c r="O13" s="65"/>
    </row>
    <row r="14" spans="1:15" ht="25.5" customHeight="1" x14ac:dyDescent="0.2">
      <c r="A14" s="210" t="s">
        <v>66</v>
      </c>
      <c r="B14" s="211"/>
      <c r="C14" s="207" t="s">
        <v>65</v>
      </c>
      <c r="D14" s="78"/>
      <c r="E14" s="78"/>
      <c r="F14" s="78"/>
      <c r="G14" s="79"/>
      <c r="H14" s="80" t="s">
        <v>68</v>
      </c>
      <c r="I14" s="79" t="s">
        <v>5</v>
      </c>
      <c r="J14" s="81" t="s">
        <v>68</v>
      </c>
      <c r="K14" s="226" t="s">
        <v>69</v>
      </c>
      <c r="L14" s="82"/>
      <c r="N14" s="68"/>
      <c r="O14" s="53"/>
    </row>
    <row r="15" spans="1:15" ht="12.75" customHeight="1" x14ac:dyDescent="0.2">
      <c r="A15" s="212"/>
      <c r="B15" s="213"/>
      <c r="C15" s="208"/>
      <c r="D15" s="83"/>
      <c r="E15" s="84"/>
      <c r="F15" s="85"/>
      <c r="G15" s="84"/>
      <c r="H15" s="190" t="s">
        <v>43</v>
      </c>
      <c r="I15" s="84" t="s">
        <v>3</v>
      </c>
      <c r="J15" s="86" t="s">
        <v>44</v>
      </c>
      <c r="K15" s="227"/>
      <c r="L15" s="87"/>
      <c r="M15" s="11"/>
      <c r="N15" s="11"/>
      <c r="O15" s="53"/>
    </row>
    <row r="16" spans="1:15" ht="13.5" thickBot="1" x14ac:dyDescent="0.25">
      <c r="A16" s="214"/>
      <c r="B16" s="215"/>
      <c r="C16" s="209"/>
      <c r="D16" s="88"/>
      <c r="E16" s="89"/>
      <c r="F16" s="90"/>
      <c r="G16" s="89"/>
      <c r="H16" s="91" t="s">
        <v>51</v>
      </c>
      <c r="I16" s="92"/>
      <c r="J16" s="93" t="s">
        <v>6</v>
      </c>
      <c r="K16" s="228"/>
      <c r="L16" s="94"/>
      <c r="M16" s="46"/>
      <c r="N16" s="46"/>
      <c r="O16" s="53"/>
    </row>
    <row r="17" spans="1:15" x14ac:dyDescent="0.2">
      <c r="A17" s="95"/>
      <c r="B17" s="96"/>
      <c r="C17" s="97"/>
      <c r="D17" s="98"/>
      <c r="E17" s="99"/>
      <c r="F17" s="96"/>
      <c r="G17" s="100"/>
      <c r="H17" s="101" t="s">
        <v>13</v>
      </c>
      <c r="I17" s="102" t="s">
        <v>7</v>
      </c>
      <c r="J17" s="102" t="s">
        <v>13</v>
      </c>
      <c r="K17" s="103" t="s">
        <v>13</v>
      </c>
      <c r="L17" s="102"/>
      <c r="M17" s="69"/>
      <c r="N17" s="46"/>
      <c r="O17" s="45"/>
    </row>
    <row r="18" spans="1:15" ht="12" customHeight="1" thickBot="1" x14ac:dyDescent="0.3">
      <c r="A18" s="104"/>
      <c r="B18" s="99"/>
      <c r="C18" s="105"/>
      <c r="D18" s="106"/>
      <c r="E18" s="107"/>
      <c r="F18" s="108"/>
      <c r="G18" s="108"/>
      <c r="H18" s="109"/>
      <c r="I18" s="110"/>
      <c r="J18" s="110"/>
      <c r="K18" s="111"/>
      <c r="L18" s="110"/>
      <c r="M18" s="66"/>
      <c r="N18" s="66"/>
      <c r="O18" s="24"/>
    </row>
    <row r="19" spans="1:15" ht="13.5" thickBot="1" x14ac:dyDescent="0.25">
      <c r="A19" s="112" t="s">
        <v>47</v>
      </c>
      <c r="B19" s="113" t="s">
        <v>42</v>
      </c>
      <c r="C19" s="188">
        <f>G5</f>
        <v>0</v>
      </c>
      <c r="D19" s="108"/>
      <c r="E19" s="114"/>
      <c r="F19" s="115"/>
      <c r="G19" s="115"/>
      <c r="H19" s="116" t="b">
        <f>IF(G5&gt;1,50*2.4)</f>
        <v>0</v>
      </c>
      <c r="I19" s="117"/>
      <c r="J19" s="118" t="b">
        <f>IF(C19&gt;1,120)</f>
        <v>0</v>
      </c>
      <c r="K19" s="119">
        <f>SUM(H19:J19)</f>
        <v>0</v>
      </c>
      <c r="L19" s="120"/>
      <c r="M19" s="48"/>
      <c r="N19" s="48"/>
      <c r="O19" s="67"/>
    </row>
    <row r="20" spans="1:15" x14ac:dyDescent="0.2">
      <c r="A20" s="112"/>
      <c r="B20" s="113"/>
      <c r="C20" s="178"/>
      <c r="D20" s="106"/>
      <c r="E20" s="114"/>
      <c r="F20" s="115"/>
      <c r="G20" s="115"/>
      <c r="H20" s="122"/>
      <c r="I20" s="117"/>
      <c r="J20" s="123"/>
      <c r="K20" s="111"/>
      <c r="L20" s="120"/>
      <c r="M20" s="39"/>
      <c r="N20" s="39"/>
      <c r="O20" s="24"/>
    </row>
    <row r="21" spans="1:15" ht="13.5" thickBot="1" x14ac:dyDescent="0.25">
      <c r="A21" s="112"/>
      <c r="B21" s="99"/>
      <c r="C21" s="178"/>
      <c r="D21" s="106"/>
      <c r="E21" s="114"/>
      <c r="F21" s="115"/>
      <c r="G21" s="115"/>
      <c r="H21" s="122"/>
      <c r="I21" s="117"/>
      <c r="J21" s="123"/>
      <c r="K21" s="111"/>
      <c r="L21" s="120"/>
      <c r="M21" s="39"/>
      <c r="N21" s="39"/>
      <c r="O21" s="24"/>
    </row>
    <row r="22" spans="1:15" ht="13.5" thickBot="1" x14ac:dyDescent="0.25">
      <c r="A22" s="112" t="s">
        <v>48</v>
      </c>
      <c r="B22" s="99"/>
      <c r="C22" s="188">
        <f>G7</f>
        <v>0</v>
      </c>
      <c r="D22" s="108"/>
      <c r="E22" s="114"/>
      <c r="F22" s="115"/>
      <c r="G22" s="115"/>
      <c r="H22" s="116" t="b">
        <f>IF(C22&gt;50,H23+H24+H25)</f>
        <v>0</v>
      </c>
      <c r="I22" s="117"/>
      <c r="J22" s="118" t="b">
        <f>IF(C22&gt;50,120)</f>
        <v>0</v>
      </c>
      <c r="K22" s="119">
        <f>SUM(H22:J22)</f>
        <v>0</v>
      </c>
      <c r="L22" s="120"/>
      <c r="M22" s="48"/>
      <c r="N22" s="48"/>
      <c r="O22" s="67"/>
    </row>
    <row r="23" spans="1:15" x14ac:dyDescent="0.2">
      <c r="A23" s="113" t="s">
        <v>42</v>
      </c>
      <c r="B23" s="99" t="s">
        <v>32</v>
      </c>
      <c r="C23" s="189">
        <v>50</v>
      </c>
      <c r="D23" s="106"/>
      <c r="E23" s="114"/>
      <c r="F23" s="115"/>
      <c r="G23" s="115"/>
      <c r="H23" s="193">
        <f>50*2.4</f>
        <v>120</v>
      </c>
      <c r="I23" s="117"/>
      <c r="J23" s="123"/>
      <c r="K23" s="111"/>
      <c r="L23" s="120"/>
      <c r="M23" s="70"/>
      <c r="N23" s="39"/>
      <c r="O23" s="24"/>
    </row>
    <row r="24" spans="1:15" x14ac:dyDescent="0.2">
      <c r="A24" s="112"/>
      <c r="B24" s="99" t="s">
        <v>33</v>
      </c>
      <c r="C24" s="189">
        <f>C22-50</f>
        <v>-50</v>
      </c>
      <c r="D24" s="106"/>
      <c r="E24" s="114"/>
      <c r="F24" s="115"/>
      <c r="G24" s="115"/>
      <c r="H24" s="193">
        <f>C24*2.4</f>
        <v>-120</v>
      </c>
      <c r="I24" s="117"/>
      <c r="J24" s="123"/>
      <c r="K24" s="111"/>
      <c r="L24" s="120"/>
      <c r="M24" s="70"/>
      <c r="N24" s="39"/>
      <c r="O24" s="24"/>
    </row>
    <row r="25" spans="1:15" ht="13.5" thickBot="1" x14ac:dyDescent="0.25">
      <c r="A25" s="112"/>
      <c r="B25" s="99"/>
      <c r="C25" s="178"/>
      <c r="D25" s="106"/>
      <c r="E25" s="114"/>
      <c r="F25" s="115"/>
      <c r="G25" s="115"/>
      <c r="H25" s="124"/>
      <c r="I25" s="117"/>
      <c r="J25" s="123"/>
      <c r="K25" s="111"/>
      <c r="L25" s="120"/>
      <c r="M25" s="70"/>
      <c r="N25" s="39"/>
      <c r="O25" s="24"/>
    </row>
    <row r="26" spans="1:15" ht="13.5" thickBot="1" x14ac:dyDescent="0.25">
      <c r="A26" s="112" t="s">
        <v>49</v>
      </c>
      <c r="B26" s="99"/>
      <c r="C26" s="188">
        <f>G9</f>
        <v>0</v>
      </c>
      <c r="D26" s="108"/>
      <c r="E26" s="114"/>
      <c r="F26" s="115"/>
      <c r="G26" s="115"/>
      <c r="H26" s="116" t="b">
        <f>IF(C26&gt;500,H27+H28+H29)</f>
        <v>0</v>
      </c>
      <c r="I26" s="117"/>
      <c r="J26" s="118" t="b">
        <f>IF(C26&gt;500,120)</f>
        <v>0</v>
      </c>
      <c r="K26" s="119">
        <f>SUM(H26:J26)</f>
        <v>0</v>
      </c>
      <c r="L26" s="120"/>
      <c r="M26" s="48"/>
      <c r="N26" s="48"/>
      <c r="O26" s="67"/>
    </row>
    <row r="27" spans="1:15" x14ac:dyDescent="0.2">
      <c r="A27" s="113" t="s">
        <v>42</v>
      </c>
      <c r="B27" s="99" t="s">
        <v>32</v>
      </c>
      <c r="C27" s="189">
        <v>50</v>
      </c>
      <c r="D27" s="106"/>
      <c r="E27" s="114"/>
      <c r="F27" s="115"/>
      <c r="G27" s="115" t="s">
        <v>52</v>
      </c>
      <c r="H27" s="193">
        <f>50*2.4</f>
        <v>120</v>
      </c>
      <c r="I27" s="117"/>
      <c r="J27" s="123"/>
      <c r="K27" s="111"/>
      <c r="L27" s="120"/>
      <c r="M27" s="70"/>
      <c r="N27" s="39"/>
      <c r="O27" s="24"/>
    </row>
    <row r="28" spans="1:15" x14ac:dyDescent="0.2">
      <c r="A28" s="112"/>
      <c r="B28" s="99" t="s">
        <v>33</v>
      </c>
      <c r="C28" s="189">
        <v>450</v>
      </c>
      <c r="D28" s="106"/>
      <c r="E28" s="114"/>
      <c r="F28" s="115"/>
      <c r="G28" s="115"/>
      <c r="H28" s="193">
        <f>C28*2.4</f>
        <v>1080</v>
      </c>
      <c r="I28" s="117"/>
      <c r="J28" s="123"/>
      <c r="K28" s="111"/>
      <c r="L28" s="120"/>
      <c r="M28" s="70"/>
      <c r="N28" s="39"/>
      <c r="O28" s="24"/>
    </row>
    <row r="29" spans="1:15" x14ac:dyDescent="0.2">
      <c r="A29" s="112"/>
      <c r="B29" s="99" t="s">
        <v>34</v>
      </c>
      <c r="C29" s="189">
        <f>C26-C27-C28</f>
        <v>-500</v>
      </c>
      <c r="D29" s="106"/>
      <c r="E29" s="114"/>
      <c r="F29" s="115"/>
      <c r="G29" s="115"/>
      <c r="H29" s="193">
        <f>C29*2.35</f>
        <v>-1175</v>
      </c>
      <c r="I29" s="117"/>
      <c r="J29" s="123"/>
      <c r="K29" s="111"/>
      <c r="L29" s="120"/>
      <c r="M29" s="70"/>
      <c r="N29" s="39"/>
      <c r="O29" s="24"/>
    </row>
    <row r="30" spans="1:15" ht="13.5" thickBot="1" x14ac:dyDescent="0.25">
      <c r="A30" s="112"/>
      <c r="B30" s="99"/>
      <c r="C30" s="178"/>
      <c r="D30" s="106"/>
      <c r="E30" s="114"/>
      <c r="F30" s="115"/>
      <c r="G30" s="115"/>
      <c r="H30" s="124"/>
      <c r="I30" s="117"/>
      <c r="J30" s="123"/>
      <c r="K30" s="111"/>
      <c r="L30" s="120"/>
      <c r="M30" s="70"/>
      <c r="N30" s="39"/>
      <c r="O30" s="24"/>
    </row>
    <row r="31" spans="1:15" ht="13.5" thickBot="1" x14ac:dyDescent="0.25">
      <c r="A31" s="112" t="s">
        <v>50</v>
      </c>
      <c r="B31" s="99"/>
      <c r="C31" s="188">
        <f>G11</f>
        <v>0</v>
      </c>
      <c r="D31" s="108"/>
      <c r="E31" s="114"/>
      <c r="F31" s="115"/>
      <c r="G31" s="115"/>
      <c r="H31" s="116" t="b">
        <f>IF(C31&gt;500,H32+H33+H34+H35)</f>
        <v>0</v>
      </c>
      <c r="I31" s="117"/>
      <c r="J31" s="118" t="b">
        <f>IF(C31&gt;1000,120)</f>
        <v>0</v>
      </c>
      <c r="K31" s="119">
        <f>SUM(H31:J31)</f>
        <v>0</v>
      </c>
      <c r="L31" s="120"/>
      <c r="M31" s="48"/>
      <c r="N31" s="48"/>
      <c r="O31" s="67"/>
    </row>
    <row r="32" spans="1:15" x14ac:dyDescent="0.2">
      <c r="A32" s="113" t="s">
        <v>42</v>
      </c>
      <c r="B32" s="99" t="s">
        <v>32</v>
      </c>
      <c r="C32" s="189">
        <v>50</v>
      </c>
      <c r="D32" s="106"/>
      <c r="E32" s="114"/>
      <c r="F32" s="115"/>
      <c r="G32" s="115"/>
      <c r="H32" s="193">
        <f>50*2.4</f>
        <v>120</v>
      </c>
      <c r="I32" s="117"/>
      <c r="J32" s="123"/>
      <c r="K32" s="111"/>
      <c r="L32" s="120"/>
      <c r="M32" s="70"/>
      <c r="N32" s="39"/>
      <c r="O32" s="24"/>
    </row>
    <row r="33" spans="1:15" x14ac:dyDescent="0.2">
      <c r="A33" s="112"/>
      <c r="B33" s="99" t="s">
        <v>33</v>
      </c>
      <c r="C33" s="189">
        <v>450</v>
      </c>
      <c r="D33" s="106"/>
      <c r="E33" s="114"/>
      <c r="F33" s="115"/>
      <c r="G33" s="115"/>
      <c r="H33" s="193">
        <f>C33*2.4</f>
        <v>1080</v>
      </c>
      <c r="I33" s="117"/>
      <c r="J33" s="123"/>
      <c r="K33" s="111"/>
      <c r="L33" s="120"/>
      <c r="M33" s="70"/>
      <c r="N33" s="39"/>
      <c r="O33" s="24"/>
    </row>
    <row r="34" spans="1:15" x14ac:dyDescent="0.2">
      <c r="A34" s="112"/>
      <c r="B34" s="99" t="s">
        <v>34</v>
      </c>
      <c r="C34" s="189">
        <v>500</v>
      </c>
      <c r="D34" s="106"/>
      <c r="E34" s="114"/>
      <c r="F34" s="115"/>
      <c r="G34" s="115"/>
      <c r="H34" s="193">
        <f>C34*2.35</f>
        <v>1175</v>
      </c>
      <c r="I34" s="117"/>
      <c r="J34" s="123"/>
      <c r="K34" s="111"/>
      <c r="L34" s="120"/>
      <c r="M34" s="70"/>
      <c r="N34" s="39"/>
      <c r="O34" s="24"/>
    </row>
    <row r="35" spans="1:15" x14ac:dyDescent="0.2">
      <c r="A35" s="112"/>
      <c r="B35" s="99" t="s">
        <v>35</v>
      </c>
      <c r="C35" s="189">
        <f>C31-C32-C33-C34</f>
        <v>-1000</v>
      </c>
      <c r="D35" s="106"/>
      <c r="E35" s="114"/>
      <c r="F35" s="115"/>
      <c r="G35" s="115"/>
      <c r="H35" s="193">
        <f>(C31-1000)*2.3</f>
        <v>-2300</v>
      </c>
      <c r="I35" s="117"/>
      <c r="J35" s="123"/>
      <c r="K35" s="111"/>
      <c r="L35" s="120"/>
      <c r="M35" s="70"/>
      <c r="N35" s="39"/>
      <c r="O35" s="24"/>
    </row>
    <row r="36" spans="1:15" x14ac:dyDescent="0.2">
      <c r="A36" s="112"/>
      <c r="B36" s="99"/>
      <c r="C36" s="121"/>
      <c r="D36" s="106"/>
      <c r="E36" s="114"/>
      <c r="F36" s="115"/>
      <c r="G36" s="115"/>
      <c r="H36" s="124"/>
      <c r="I36" s="117"/>
      <c r="J36" s="123"/>
      <c r="K36" s="111"/>
      <c r="L36" s="120"/>
      <c r="M36" s="70"/>
      <c r="N36" s="39"/>
      <c r="O36" s="24"/>
    </row>
    <row r="37" spans="1:15" ht="13.5" thickBot="1" x14ac:dyDescent="0.25">
      <c r="A37" s="125"/>
      <c r="B37" s="126"/>
      <c r="C37" s="127"/>
      <c r="D37" s="128"/>
      <c r="E37" s="129"/>
      <c r="F37" s="129"/>
      <c r="G37" s="130"/>
      <c r="H37" s="131"/>
      <c r="I37" s="129"/>
      <c r="J37" s="129"/>
      <c r="K37" s="132"/>
      <c r="L37" s="133"/>
      <c r="M37" s="18"/>
      <c r="N37" s="18"/>
      <c r="O37" s="24"/>
    </row>
    <row r="38" spans="1:15" x14ac:dyDescent="0.2">
      <c r="A38" s="134"/>
      <c r="B38" s="134"/>
      <c r="C38" s="135"/>
      <c r="D38" s="134"/>
      <c r="E38" s="134"/>
      <c r="F38" s="134"/>
      <c r="G38" s="135"/>
      <c r="H38" s="134"/>
      <c r="I38" s="134"/>
      <c r="J38" s="134"/>
      <c r="K38" s="134"/>
      <c r="L38" s="134"/>
    </row>
    <row r="39" spans="1:15" x14ac:dyDescent="0.2">
      <c r="A39" s="134"/>
      <c r="B39" s="134"/>
      <c r="C39" s="135"/>
      <c r="D39" s="134"/>
      <c r="E39" s="134"/>
      <c r="F39" s="134"/>
      <c r="G39" s="135"/>
      <c r="H39" s="134"/>
      <c r="I39" s="134"/>
      <c r="J39" s="134"/>
      <c r="K39" s="134"/>
      <c r="L39" s="134"/>
    </row>
    <row r="40" spans="1:15" x14ac:dyDescent="0.2">
      <c r="A40" s="134"/>
      <c r="B40" s="134"/>
      <c r="C40" s="135"/>
      <c r="D40" s="134"/>
      <c r="E40" s="134"/>
      <c r="F40" s="134"/>
      <c r="G40" s="135"/>
      <c r="H40" s="134"/>
      <c r="I40" s="134"/>
      <c r="J40" s="134"/>
      <c r="K40" s="134"/>
      <c r="L40" s="134"/>
    </row>
    <row r="41" spans="1:15" ht="20.25" x14ac:dyDescent="0.3">
      <c r="A41" s="136" t="s">
        <v>70</v>
      </c>
      <c r="B41" s="137"/>
      <c r="C41" s="138"/>
      <c r="D41" s="139"/>
      <c r="E41" s="139"/>
      <c r="F41" s="139"/>
      <c r="G41" s="138"/>
      <c r="H41" s="139"/>
      <c r="I41" s="139"/>
      <c r="J41" s="139"/>
      <c r="K41" s="139"/>
      <c r="L41" s="139"/>
      <c r="M41" s="71"/>
      <c r="N41" s="71"/>
      <c r="O41" s="71"/>
    </row>
    <row r="42" spans="1:15" ht="12.75" customHeight="1" x14ac:dyDescent="0.3">
      <c r="A42" s="140"/>
      <c r="B42" s="140"/>
      <c r="C42" s="135"/>
      <c r="D42" s="134"/>
      <c r="E42" s="134"/>
      <c r="F42" s="134"/>
      <c r="G42" s="135"/>
      <c r="H42" s="134"/>
      <c r="I42" s="134"/>
      <c r="J42" s="134"/>
      <c r="K42" s="134"/>
      <c r="L42" s="134"/>
    </row>
    <row r="43" spans="1:15" ht="45" customHeight="1" x14ac:dyDescent="0.2">
      <c r="A43" s="196" t="s">
        <v>74</v>
      </c>
      <c r="B43" s="196"/>
      <c r="C43" s="196"/>
      <c r="D43" s="196"/>
      <c r="E43" s="196"/>
      <c r="F43" s="196"/>
      <c r="G43" s="196"/>
      <c r="H43" s="196"/>
      <c r="I43" s="196"/>
      <c r="J43" s="196"/>
      <c r="K43" s="196"/>
      <c r="L43" s="196"/>
      <c r="M43" s="72"/>
      <c r="N43" s="72"/>
      <c r="O43" s="72"/>
    </row>
    <row r="44" spans="1:15" ht="12.75" customHeight="1" thickBot="1" x14ac:dyDescent="0.3">
      <c r="A44" s="34"/>
      <c r="B44" s="34"/>
      <c r="C44" s="36"/>
      <c r="D44" s="35"/>
      <c r="E44" s="35"/>
      <c r="F44" s="35"/>
      <c r="G44" s="36"/>
      <c r="H44" s="35"/>
      <c r="I44" s="35"/>
      <c r="J44" s="35"/>
      <c r="K44" s="35"/>
      <c r="L44" s="35"/>
    </row>
    <row r="45" spans="1:15" ht="12.75" customHeight="1" thickBot="1" x14ac:dyDescent="0.25">
      <c r="A45" s="5" t="s">
        <v>71</v>
      </c>
      <c r="B45" s="26"/>
      <c r="C45" s="49" t="s">
        <v>60</v>
      </c>
      <c r="D45" s="41"/>
      <c r="E45" s="41"/>
      <c r="F45" s="5"/>
      <c r="G45" s="32">
        <v>0</v>
      </c>
      <c r="H45" s="40" t="s">
        <v>61</v>
      </c>
      <c r="I45" s="35"/>
      <c r="J45" s="141">
        <f>J68+SUM(K71:K81)</f>
        <v>0</v>
      </c>
      <c r="K45" s="216"/>
      <c r="L45" s="216"/>
      <c r="M45" s="216"/>
    </row>
    <row r="46" spans="1:15" ht="12.75" customHeight="1" thickBot="1" x14ac:dyDescent="0.25">
      <c r="A46" s="5"/>
      <c r="B46" s="26"/>
      <c r="C46" s="49"/>
      <c r="D46" s="41"/>
      <c r="E46" s="41"/>
      <c r="F46" s="5"/>
      <c r="G46" s="47"/>
      <c r="H46" s="40"/>
      <c r="I46" s="35"/>
      <c r="J46" s="60"/>
      <c r="K46" s="55"/>
      <c r="L46" s="55"/>
      <c r="M46" s="55"/>
    </row>
    <row r="47" spans="1:15" ht="12.75" customHeight="1" thickBot="1" x14ac:dyDescent="0.25">
      <c r="A47" s="5" t="s">
        <v>76</v>
      </c>
      <c r="B47" s="26"/>
      <c r="C47" s="49" t="s">
        <v>77</v>
      </c>
      <c r="D47" s="41"/>
      <c r="E47" s="41"/>
      <c r="F47" s="5"/>
      <c r="G47" s="32">
        <v>0</v>
      </c>
      <c r="H47" s="40" t="s">
        <v>86</v>
      </c>
      <c r="I47" s="35"/>
      <c r="J47" s="194" t="s">
        <v>85</v>
      </c>
      <c r="K47" s="55"/>
      <c r="L47" s="55"/>
      <c r="M47" s="55"/>
    </row>
    <row r="48" spans="1:15" ht="12.75" customHeight="1" thickBot="1" x14ac:dyDescent="0.25">
      <c r="A48" s="7"/>
      <c r="B48" s="7"/>
      <c r="C48" s="42"/>
      <c r="D48" s="5"/>
      <c r="E48" s="5"/>
      <c r="F48" s="5"/>
      <c r="G48" s="36"/>
      <c r="H48" s="35"/>
      <c r="I48" s="35"/>
      <c r="J48" s="61"/>
      <c r="K48" s="35"/>
      <c r="L48" s="35"/>
    </row>
    <row r="49" spans="1:15" ht="12.75" customHeight="1" thickBot="1" x14ac:dyDescent="0.25">
      <c r="A49" s="5" t="s">
        <v>73</v>
      </c>
      <c r="B49" s="26"/>
      <c r="C49" s="49" t="s">
        <v>72</v>
      </c>
      <c r="D49" s="41"/>
      <c r="E49" s="41"/>
      <c r="F49" s="5"/>
      <c r="G49" s="32" t="s">
        <v>21</v>
      </c>
      <c r="H49" s="40" t="s">
        <v>86</v>
      </c>
      <c r="I49" s="35"/>
      <c r="J49" s="194" t="s">
        <v>85</v>
      </c>
      <c r="K49" s="35"/>
      <c r="L49" s="35"/>
    </row>
    <row r="50" spans="1:15" x14ac:dyDescent="0.2">
      <c r="C50" s="59" t="s">
        <v>79</v>
      </c>
    </row>
    <row r="51" spans="1:15" x14ac:dyDescent="0.2">
      <c r="C51" s="59"/>
    </row>
    <row r="52" spans="1:15" x14ac:dyDescent="0.2">
      <c r="B52" s="76" t="s">
        <v>52</v>
      </c>
      <c r="C52" s="59"/>
    </row>
    <row r="53" spans="1:15" x14ac:dyDescent="0.2">
      <c r="C53" s="59"/>
    </row>
    <row r="54" spans="1:15" x14ac:dyDescent="0.2">
      <c r="C54" s="59"/>
    </row>
    <row r="55" spans="1:15" x14ac:dyDescent="0.2">
      <c r="C55" s="59"/>
    </row>
    <row r="56" spans="1:15" x14ac:dyDescent="0.2">
      <c r="C56" s="59"/>
    </row>
    <row r="57" spans="1:15" x14ac:dyDescent="0.2">
      <c r="C57" s="59"/>
      <c r="G57" s="8"/>
    </row>
    <row r="58" spans="1:15" x14ac:dyDescent="0.2">
      <c r="C58" s="59"/>
    </row>
    <row r="59" spans="1:15" ht="13.5" thickBot="1" x14ac:dyDescent="0.25"/>
    <row r="60" spans="1:15" x14ac:dyDescent="0.2">
      <c r="A60" s="142"/>
      <c r="B60" s="143"/>
      <c r="C60" s="203"/>
      <c r="D60" s="203"/>
      <c r="E60" s="203"/>
      <c r="F60" s="203"/>
      <c r="G60" s="144"/>
      <c r="H60" s="145" t="s">
        <v>5</v>
      </c>
      <c r="I60" s="146" t="s">
        <v>5</v>
      </c>
      <c r="J60" s="147" t="s">
        <v>12</v>
      </c>
      <c r="K60" s="148" t="s">
        <v>12</v>
      </c>
      <c r="L60" s="197" t="s">
        <v>80</v>
      </c>
      <c r="M60" s="198"/>
      <c r="N60" s="52"/>
      <c r="O60" s="53"/>
    </row>
    <row r="61" spans="1:15" x14ac:dyDescent="0.2">
      <c r="A61" s="149" t="s">
        <v>0</v>
      </c>
      <c r="B61" s="150"/>
      <c r="C61" s="151" t="s">
        <v>1</v>
      </c>
      <c r="D61" s="152" t="s">
        <v>9</v>
      </c>
      <c r="E61" s="152" t="s">
        <v>8</v>
      </c>
      <c r="F61" s="151" t="s">
        <v>46</v>
      </c>
      <c r="G61" s="153" t="s">
        <v>29</v>
      </c>
      <c r="H61" s="191" t="s">
        <v>82</v>
      </c>
      <c r="I61" s="86" t="s">
        <v>3</v>
      </c>
      <c r="J61" s="190" t="s">
        <v>83</v>
      </c>
      <c r="K61" s="192" t="s">
        <v>84</v>
      </c>
      <c r="L61" s="199"/>
      <c r="M61" s="200"/>
      <c r="N61" s="11"/>
      <c r="O61" s="53"/>
    </row>
    <row r="62" spans="1:15" ht="13.5" thickBot="1" x14ac:dyDescent="0.25">
      <c r="A62" s="154"/>
      <c r="B62" s="155"/>
      <c r="C62" s="156" t="s">
        <v>14</v>
      </c>
      <c r="D62" s="156" t="s">
        <v>15</v>
      </c>
      <c r="E62" s="156" t="s">
        <v>16</v>
      </c>
      <c r="F62" s="157" t="s">
        <v>2</v>
      </c>
      <c r="G62" s="89" t="s">
        <v>30</v>
      </c>
      <c r="H62" s="158">
        <v>3.6</v>
      </c>
      <c r="I62" s="93"/>
      <c r="J62" s="158">
        <v>2.4</v>
      </c>
      <c r="K62" s="158" t="s">
        <v>10</v>
      </c>
      <c r="L62" s="201"/>
      <c r="M62" s="202"/>
      <c r="N62" s="46"/>
      <c r="O62" s="53"/>
    </row>
    <row r="63" spans="1:15" ht="13.5" thickBot="1" x14ac:dyDescent="0.25">
      <c r="A63" s="95"/>
      <c r="B63" s="96"/>
      <c r="C63" s="97"/>
      <c r="D63" s="159"/>
      <c r="E63" s="160"/>
      <c r="F63" s="159"/>
      <c r="G63" s="100"/>
      <c r="H63" s="161" t="s">
        <v>17</v>
      </c>
      <c r="I63" s="162" t="s">
        <v>7</v>
      </c>
      <c r="J63" s="101" t="s">
        <v>13</v>
      </c>
      <c r="K63" s="162" t="s">
        <v>13</v>
      </c>
      <c r="L63" s="73"/>
      <c r="M63" s="223">
        <f>J68+SUM(K71:K81)</f>
        <v>0</v>
      </c>
      <c r="N63" s="38"/>
      <c r="O63" s="50"/>
    </row>
    <row r="64" spans="1:15" ht="12.75" customHeight="1" x14ac:dyDescent="0.2">
      <c r="A64" s="217" t="s">
        <v>66</v>
      </c>
      <c r="B64" s="218"/>
      <c r="C64" s="121"/>
      <c r="D64" s="105"/>
      <c r="E64" s="121"/>
      <c r="F64" s="163"/>
      <c r="G64" s="115"/>
      <c r="H64" s="109"/>
      <c r="I64" s="164"/>
      <c r="J64" s="122"/>
      <c r="K64" s="165"/>
      <c r="L64" s="74"/>
      <c r="M64" s="224"/>
      <c r="N64" s="39"/>
      <c r="O64" s="25"/>
    </row>
    <row r="65" spans="1:16" ht="12.75" customHeight="1" x14ac:dyDescent="0.2">
      <c r="A65" s="219"/>
      <c r="B65" s="220"/>
      <c r="C65" s="121"/>
      <c r="D65" s="105"/>
      <c r="E65" s="121"/>
      <c r="F65" s="163"/>
      <c r="G65" s="115"/>
      <c r="H65" s="109"/>
      <c r="I65" s="164"/>
      <c r="J65" s="122"/>
      <c r="K65" s="165"/>
      <c r="L65" s="74"/>
      <c r="M65" s="224"/>
      <c r="N65" s="39"/>
      <c r="O65" s="25"/>
    </row>
    <row r="66" spans="1:16" ht="12.75" customHeight="1" thickBot="1" x14ac:dyDescent="0.25">
      <c r="A66" s="221"/>
      <c r="B66" s="222"/>
      <c r="C66" s="121"/>
      <c r="D66" s="105"/>
      <c r="E66" s="121"/>
      <c r="F66" s="163"/>
      <c r="G66" s="115"/>
      <c r="H66" s="109"/>
      <c r="I66" s="164"/>
      <c r="J66" s="122"/>
      <c r="K66" s="165"/>
      <c r="L66" s="74"/>
      <c r="M66" s="224"/>
      <c r="N66" s="39"/>
      <c r="O66" s="25"/>
    </row>
    <row r="67" spans="1:16" ht="13.5" customHeight="1" x14ac:dyDescent="0.2">
      <c r="A67" s="112"/>
      <c r="B67" s="99"/>
      <c r="C67" s="97"/>
      <c r="D67" s="97"/>
      <c r="E67" s="166"/>
      <c r="F67" s="167"/>
      <c r="G67" s="168"/>
      <c r="H67" s="169"/>
      <c r="I67" s="170"/>
      <c r="J67" s="171"/>
      <c r="K67" s="165"/>
      <c r="L67" s="74"/>
      <c r="M67" s="224"/>
      <c r="N67" s="18"/>
      <c r="O67" s="25"/>
    </row>
    <row r="68" spans="1:16" ht="13.5" customHeight="1" x14ac:dyDescent="0.2">
      <c r="A68" s="99" t="s">
        <v>75</v>
      </c>
      <c r="B68" s="99"/>
      <c r="C68" s="172">
        <f>G45</f>
        <v>0</v>
      </c>
      <c r="D68" s="173"/>
      <c r="E68" s="174"/>
      <c r="F68" s="167"/>
      <c r="G68" s="168"/>
      <c r="H68" s="175">
        <f>C68*3.6</f>
        <v>0</v>
      </c>
      <c r="I68" s="170"/>
      <c r="J68" s="171">
        <f>C68*2.4</f>
        <v>0</v>
      </c>
      <c r="K68" s="165"/>
      <c r="L68" s="74"/>
      <c r="M68" s="224"/>
      <c r="N68" s="18"/>
      <c r="O68" s="25"/>
    </row>
    <row r="69" spans="1:16" ht="13.5" customHeight="1" x14ac:dyDescent="0.2">
      <c r="A69" s="99"/>
      <c r="B69" s="99"/>
      <c r="C69" s="176"/>
      <c r="D69" s="173"/>
      <c r="E69" s="174"/>
      <c r="F69" s="167"/>
      <c r="G69" s="168"/>
      <c r="H69" s="169"/>
      <c r="I69" s="170"/>
      <c r="J69" s="171"/>
      <c r="K69" s="165"/>
      <c r="L69" s="74"/>
      <c r="M69" s="224"/>
      <c r="N69" s="18"/>
      <c r="O69" s="25"/>
    </row>
    <row r="70" spans="1:16" ht="13.5" customHeight="1" thickBot="1" x14ac:dyDescent="0.25">
      <c r="A70" s="99"/>
      <c r="B70" s="99"/>
      <c r="C70" s="176"/>
      <c r="D70" s="173"/>
      <c r="E70" s="174"/>
      <c r="F70" s="167"/>
      <c r="G70" s="168"/>
      <c r="H70" s="169"/>
      <c r="I70" s="170"/>
      <c r="J70" s="171"/>
      <c r="K70" s="165"/>
      <c r="L70" s="74"/>
      <c r="M70" s="224"/>
      <c r="N70" s="18"/>
      <c r="O70" s="25"/>
    </row>
    <row r="71" spans="1:16" s="5" customFormat="1" ht="13.5" customHeight="1" x14ac:dyDescent="0.2">
      <c r="A71" s="27" t="s">
        <v>54</v>
      </c>
      <c r="C71" s="33"/>
      <c r="D71" s="56">
        <v>0</v>
      </c>
      <c r="E71" s="177">
        <f>D71</f>
        <v>0</v>
      </c>
      <c r="F71" s="178" t="s">
        <v>11</v>
      </c>
      <c r="G71" s="179">
        <v>1</v>
      </c>
      <c r="H71" s="180"/>
      <c r="I71" s="181"/>
      <c r="J71" s="171"/>
      <c r="K71" s="182">
        <f>D71*1*0.16</f>
        <v>0</v>
      </c>
      <c r="L71" s="74"/>
      <c r="M71" s="224"/>
      <c r="N71" s="17"/>
      <c r="O71" s="26"/>
    </row>
    <row r="72" spans="1:16" s="5" customFormat="1" x14ac:dyDescent="0.2">
      <c r="A72" s="27" t="s">
        <v>54</v>
      </c>
      <c r="C72" s="33"/>
      <c r="D72" s="57">
        <v>0</v>
      </c>
      <c r="E72" s="177">
        <f t="shared" ref="E72:E83" si="0">D72</f>
        <v>0</v>
      </c>
      <c r="F72" s="178" t="s">
        <v>18</v>
      </c>
      <c r="G72" s="179">
        <v>1.5</v>
      </c>
      <c r="H72" s="180"/>
      <c r="I72" s="181"/>
      <c r="J72" s="171"/>
      <c r="K72" s="182">
        <f>D72*1.5*0.16</f>
        <v>0</v>
      </c>
      <c r="L72" s="74"/>
      <c r="M72" s="224"/>
      <c r="N72" s="17"/>
      <c r="O72" s="26"/>
    </row>
    <row r="73" spans="1:16" s="5" customFormat="1" x14ac:dyDescent="0.2">
      <c r="A73" s="27" t="s">
        <v>54</v>
      </c>
      <c r="C73" s="33"/>
      <c r="D73" s="57">
        <v>0</v>
      </c>
      <c r="E73" s="177">
        <f t="shared" si="0"/>
        <v>0</v>
      </c>
      <c r="F73" s="178" t="s">
        <v>19</v>
      </c>
      <c r="G73" s="179">
        <v>2</v>
      </c>
      <c r="H73" s="180"/>
      <c r="I73" s="181"/>
      <c r="J73" s="171"/>
      <c r="K73" s="182">
        <f>D73*2*0.16</f>
        <v>0</v>
      </c>
      <c r="L73" s="74"/>
      <c r="M73" s="224"/>
      <c r="N73" s="17"/>
      <c r="O73" s="26"/>
    </row>
    <row r="74" spans="1:16" s="5" customFormat="1" x14ac:dyDescent="0.2">
      <c r="A74" s="27" t="s">
        <v>54</v>
      </c>
      <c r="C74" s="33"/>
      <c r="D74" s="57">
        <v>0</v>
      </c>
      <c r="E74" s="177">
        <f t="shared" si="0"/>
        <v>0</v>
      </c>
      <c r="F74" s="178" t="s">
        <v>20</v>
      </c>
      <c r="G74" s="179">
        <v>2</v>
      </c>
      <c r="H74" s="180"/>
      <c r="I74" s="181"/>
      <c r="J74" s="171"/>
      <c r="K74" s="182">
        <f>D74*2*0.16</f>
        <v>0</v>
      </c>
      <c r="L74" s="74"/>
      <c r="M74" s="224"/>
      <c r="N74" s="17"/>
      <c r="O74" s="26"/>
      <c r="P74" s="29"/>
    </row>
    <row r="75" spans="1:16" s="5" customFormat="1" x14ac:dyDescent="0.2">
      <c r="A75" s="27" t="s">
        <v>54</v>
      </c>
      <c r="C75" s="33"/>
      <c r="D75" s="57">
        <v>0</v>
      </c>
      <c r="E75" s="177">
        <f t="shared" si="0"/>
        <v>0</v>
      </c>
      <c r="F75" s="178" t="s">
        <v>21</v>
      </c>
      <c r="G75" s="179">
        <v>3</v>
      </c>
      <c r="H75" s="180"/>
      <c r="I75" s="181"/>
      <c r="J75" s="171"/>
      <c r="K75" s="182">
        <f t="shared" ref="K75:K81" si="1">D75*3*0.16</f>
        <v>0</v>
      </c>
      <c r="L75" s="74"/>
      <c r="M75" s="224"/>
      <c r="N75" s="17"/>
      <c r="O75" s="26"/>
    </row>
    <row r="76" spans="1:16" s="5" customFormat="1" x14ac:dyDescent="0.2">
      <c r="A76" s="27" t="s">
        <v>54</v>
      </c>
      <c r="C76" s="33"/>
      <c r="D76" s="57">
        <v>0</v>
      </c>
      <c r="E76" s="177">
        <f t="shared" si="0"/>
        <v>0</v>
      </c>
      <c r="F76" s="178" t="s">
        <v>22</v>
      </c>
      <c r="G76" s="179">
        <v>3</v>
      </c>
      <c r="H76" s="180"/>
      <c r="I76" s="181"/>
      <c r="J76" s="171"/>
      <c r="K76" s="182">
        <f t="shared" si="1"/>
        <v>0</v>
      </c>
      <c r="L76" s="74"/>
      <c r="M76" s="224"/>
      <c r="N76" s="17"/>
      <c r="O76" s="26"/>
    </row>
    <row r="77" spans="1:16" s="5" customFormat="1" x14ac:dyDescent="0.2">
      <c r="A77" s="27" t="s">
        <v>36</v>
      </c>
      <c r="C77" s="33"/>
      <c r="D77" s="57">
        <v>0</v>
      </c>
      <c r="E77" s="177">
        <f t="shared" si="0"/>
        <v>0</v>
      </c>
      <c r="F77" s="178" t="s">
        <v>23</v>
      </c>
      <c r="G77" s="179">
        <v>3</v>
      </c>
      <c r="H77" s="180"/>
      <c r="I77" s="181"/>
      <c r="J77" s="171"/>
      <c r="K77" s="182">
        <f t="shared" si="1"/>
        <v>0</v>
      </c>
      <c r="L77" s="74"/>
      <c r="M77" s="224"/>
      <c r="N77" s="17"/>
      <c r="O77" s="26"/>
    </row>
    <row r="78" spans="1:16" s="5" customFormat="1" x14ac:dyDescent="0.2">
      <c r="A78" s="27" t="s">
        <v>39</v>
      </c>
      <c r="C78" s="33"/>
      <c r="D78" s="57">
        <v>0</v>
      </c>
      <c r="E78" s="177">
        <f t="shared" si="0"/>
        <v>0</v>
      </c>
      <c r="F78" s="178" t="s">
        <v>24</v>
      </c>
      <c r="G78" s="179">
        <v>3</v>
      </c>
      <c r="H78" s="180"/>
      <c r="I78" s="181"/>
      <c r="J78" s="171"/>
      <c r="K78" s="182">
        <f t="shared" si="1"/>
        <v>0</v>
      </c>
      <c r="L78" s="74"/>
      <c r="M78" s="224"/>
      <c r="N78" s="17"/>
      <c r="O78" s="26"/>
    </row>
    <row r="79" spans="1:16" s="5" customFormat="1" x14ac:dyDescent="0.2">
      <c r="A79" s="27" t="s">
        <v>38</v>
      </c>
      <c r="C79" s="33"/>
      <c r="D79" s="57">
        <v>0</v>
      </c>
      <c r="E79" s="177">
        <f t="shared" si="0"/>
        <v>0</v>
      </c>
      <c r="F79" s="178" t="s">
        <v>25</v>
      </c>
      <c r="G79" s="179">
        <v>3</v>
      </c>
      <c r="H79" s="180"/>
      <c r="I79" s="181"/>
      <c r="J79" s="171"/>
      <c r="K79" s="182">
        <f t="shared" si="1"/>
        <v>0</v>
      </c>
      <c r="L79" s="74"/>
      <c r="M79" s="224"/>
      <c r="N79" s="17"/>
      <c r="O79" s="26"/>
    </row>
    <row r="80" spans="1:16" s="5" customFormat="1" x14ac:dyDescent="0.2">
      <c r="A80" s="27" t="s">
        <v>37</v>
      </c>
      <c r="C80" s="33"/>
      <c r="D80" s="57">
        <v>0</v>
      </c>
      <c r="E80" s="177">
        <f t="shared" si="0"/>
        <v>0</v>
      </c>
      <c r="F80" s="178" t="s">
        <v>26</v>
      </c>
      <c r="G80" s="179">
        <v>3</v>
      </c>
      <c r="H80" s="180"/>
      <c r="I80" s="181"/>
      <c r="J80" s="171"/>
      <c r="K80" s="182">
        <f t="shared" si="1"/>
        <v>0</v>
      </c>
      <c r="L80" s="74"/>
      <c r="M80" s="224"/>
      <c r="N80" s="17"/>
      <c r="O80" s="26"/>
    </row>
    <row r="81" spans="1:15" s="5" customFormat="1" x14ac:dyDescent="0.2">
      <c r="A81" s="27" t="s">
        <v>40</v>
      </c>
      <c r="C81" s="33"/>
      <c r="D81" s="57">
        <v>0</v>
      </c>
      <c r="E81" s="177">
        <f t="shared" si="0"/>
        <v>0</v>
      </c>
      <c r="F81" s="178" t="s">
        <v>27</v>
      </c>
      <c r="G81" s="179">
        <v>3</v>
      </c>
      <c r="H81" s="180"/>
      <c r="I81" s="181"/>
      <c r="J81" s="171"/>
      <c r="K81" s="182">
        <f t="shared" si="1"/>
        <v>0</v>
      </c>
      <c r="L81" s="74"/>
      <c r="M81" s="224"/>
      <c r="N81" s="17"/>
      <c r="O81" s="26"/>
    </row>
    <row r="82" spans="1:15" s="5" customFormat="1" x14ac:dyDescent="0.2">
      <c r="A82" s="27"/>
      <c r="C82" s="33"/>
      <c r="D82" s="57"/>
      <c r="E82" s="177"/>
      <c r="F82" s="178"/>
      <c r="G82" s="179"/>
      <c r="H82" s="180"/>
      <c r="I82" s="181"/>
      <c r="J82" s="171"/>
      <c r="K82" s="182"/>
      <c r="L82" s="17"/>
      <c r="M82" s="186"/>
      <c r="N82" s="17"/>
      <c r="O82" s="26"/>
    </row>
    <row r="83" spans="1:15" s="5" customFormat="1" ht="13.5" thickBot="1" x14ac:dyDescent="0.25">
      <c r="A83" s="62" t="s">
        <v>78</v>
      </c>
      <c r="B83" s="27"/>
      <c r="C83" s="33"/>
      <c r="D83" s="64">
        <v>0</v>
      </c>
      <c r="E83" s="183">
        <f t="shared" si="0"/>
        <v>0</v>
      </c>
      <c r="F83" s="184" t="s">
        <v>28</v>
      </c>
      <c r="G83" s="185">
        <v>4</v>
      </c>
      <c r="H83" s="180"/>
      <c r="I83" s="181"/>
      <c r="J83" s="171"/>
      <c r="K83" s="182">
        <f>D83*4*0.16</f>
        <v>0</v>
      </c>
      <c r="L83" s="17"/>
      <c r="M83" s="225">
        <f>K83</f>
        <v>0</v>
      </c>
      <c r="N83" s="17"/>
      <c r="O83" s="26"/>
    </row>
    <row r="84" spans="1:15" s="5" customFormat="1" x14ac:dyDescent="0.2">
      <c r="C84" s="9"/>
      <c r="D84" s="9"/>
      <c r="E84" s="12"/>
      <c r="F84" s="13"/>
      <c r="G84" s="14"/>
      <c r="H84" s="15"/>
      <c r="I84" s="16"/>
      <c r="J84" s="15"/>
      <c r="K84" s="16"/>
      <c r="L84" s="19"/>
      <c r="M84" s="225"/>
      <c r="N84" s="17"/>
      <c r="O84" s="26"/>
    </row>
    <row r="85" spans="1:15" x14ac:dyDescent="0.2">
      <c r="A85" s="10" t="s">
        <v>31</v>
      </c>
      <c r="B85" s="30" t="s">
        <v>53</v>
      </c>
      <c r="C85" s="204" t="s">
        <v>55</v>
      </c>
      <c r="D85" s="205"/>
      <c r="E85" s="205"/>
      <c r="F85" s="205"/>
      <c r="G85" s="206"/>
      <c r="H85" s="15"/>
      <c r="I85" s="16"/>
      <c r="J85" s="15"/>
      <c r="K85" s="16"/>
      <c r="L85" s="19"/>
      <c r="M85" s="187"/>
      <c r="N85" s="17"/>
      <c r="O85" s="25"/>
    </row>
    <row r="86" spans="1:15" ht="13.5" thickBot="1" x14ac:dyDescent="0.25">
      <c r="A86" s="2"/>
      <c r="B86" s="28"/>
      <c r="C86" s="4"/>
      <c r="D86" s="3"/>
      <c r="E86" s="20"/>
      <c r="F86" s="20"/>
      <c r="G86" s="21"/>
      <c r="H86" s="22"/>
      <c r="I86" s="23"/>
      <c r="J86" s="22"/>
      <c r="K86" s="23"/>
      <c r="L86" s="54"/>
      <c r="M86" s="187"/>
      <c r="N86" s="51"/>
      <c r="O86" s="25"/>
    </row>
    <row r="88" spans="1:15" ht="14.25" x14ac:dyDescent="0.2">
      <c r="A88" s="7"/>
      <c r="B88" s="7"/>
      <c r="K88" s="63" t="s">
        <v>81</v>
      </c>
      <c r="L88" s="35"/>
      <c r="M88" s="75">
        <f>K83</f>
        <v>0</v>
      </c>
    </row>
    <row r="89" spans="1:15" x14ac:dyDescent="0.2">
      <c r="A89" s="31" t="s">
        <v>41</v>
      </c>
    </row>
  </sheetData>
  <sheetProtection algorithmName="SHA-512" hashValue="8pYvo1n618/PV+Yap+rNFg3BPYg2SOp3d+RNhsVEQCGFxKaZcrhRkkZM25U8oJaUVullb1/m4YNp2vqUpNHbfw==" saltValue="2FQnWgBpxMNo7cX+bEBwdw==" spinCount="100000" sheet="1" objects="1" scenarios="1"/>
  <mergeCells count="13">
    <mergeCell ref="A3:L3"/>
    <mergeCell ref="A43:L43"/>
    <mergeCell ref="L60:M62"/>
    <mergeCell ref="C60:F60"/>
    <mergeCell ref="C85:G85"/>
    <mergeCell ref="C14:C16"/>
    <mergeCell ref="A14:B16"/>
    <mergeCell ref="K45:M45"/>
    <mergeCell ref="A64:B66"/>
    <mergeCell ref="K5:M5"/>
    <mergeCell ref="M63:M81"/>
    <mergeCell ref="M83:M84"/>
    <mergeCell ref="K14:K16"/>
  </mergeCells>
  <phoneticPr fontId="0" type="noConversion"/>
  <dataValidations count="6">
    <dataValidation type="list" allowBlank="1" showInputMessage="1" showErrorMessage="1" sqref="G49">
      <formula1>$F$71:$F$83</formula1>
    </dataValidation>
    <dataValidation type="whole" allowBlank="1" showInputMessage="1" showErrorMessage="1" sqref="G7">
      <formula1>51</formula1>
      <formula2>500</formula2>
    </dataValidation>
    <dataValidation type="whole" allowBlank="1" showInputMessage="1" showErrorMessage="1" sqref="G9">
      <formula1>501</formula1>
      <formula2>1000</formula2>
    </dataValidation>
    <dataValidation type="whole" allowBlank="1" showInputMessage="1" showErrorMessage="1" sqref="G11">
      <formula1>1001</formula1>
      <formula2>5000</formula2>
    </dataValidation>
    <dataValidation type="whole" allowBlank="1" showInputMessage="1" showErrorMessage="1" sqref="G45">
      <formula1>0</formula1>
      <formula2>5000</formula2>
    </dataValidation>
    <dataValidation type="whole" allowBlank="1" showInputMessage="1" showErrorMessage="1" sqref="G5">
      <formula1>0</formula1>
      <formula2>50</formula2>
    </dataValidation>
  </dataValidations>
  <hyperlinks>
    <hyperlink ref="J47" r:id="rId1" display="http://www.gisknonaueramt.ch/"/>
    <hyperlink ref="J49" r:id="rId2" display="http://www.gisknonaueramt.ch/"/>
  </hyperlinks>
  <pageMargins left="0.59055118110236227" right="0.59055118110236227" top="0.39370078740157483" bottom="0.39370078740157483" header="0.51181102362204722" footer="0.19685039370078741"/>
  <pageSetup paperSize="9" scale="44" orientation="landscape" r:id="rId3"/>
  <headerFooter alignWithMargins="0"/>
  <ignoredErrors>
    <ignoredError sqref="C24 C29 C19 C22 C26 C31 H68 J68" unlockedFormula="1"/>
  </ignoredErrors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Gebührenrechner</vt:lpstr>
    </vt:vector>
  </TitlesOfParts>
  <Company>Windows NT Netzwerk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ailli</dc:creator>
  <cp:lastModifiedBy>Gabler Andreas</cp:lastModifiedBy>
  <cp:lastPrinted>2022-12-29T09:58:20Z</cp:lastPrinted>
  <dcterms:created xsi:type="dcterms:W3CDTF">2000-06-20T11:44:49Z</dcterms:created>
  <dcterms:modified xsi:type="dcterms:W3CDTF">2022-12-29T10:02:08Z</dcterms:modified>
</cp:coreProperties>
</file>